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ELŐTERJESZTÉSEK\2025\Kővágóörs Ovi Társ\május 26\2024. évi zárzszámadás\"/>
    </mc:Choice>
  </mc:AlternateContent>
  <bookViews>
    <workbookView xWindow="0" yWindow="0" windowWidth="28800" windowHeight="11145" firstSheet="3" activeTab="9"/>
  </bookViews>
  <sheets>
    <sheet name="Összevont mérleg" sheetId="5" r:id="rId1"/>
    <sheet name="Társulás bevételek" sheetId="3" r:id="rId2"/>
    <sheet name="Társulás kiadások" sheetId="4" r:id="rId3"/>
    <sheet name="Társulás mérleg" sheetId="8" r:id="rId4"/>
    <sheet name="Társulás maradvány" sheetId="9" r:id="rId5"/>
    <sheet name="Társulás eredmény" sheetId="10" r:id="rId6"/>
    <sheet name="Óvoda kiadások" sheetId="1" r:id="rId7"/>
    <sheet name="Óvoda bevételek" sheetId="2" r:id="rId8"/>
    <sheet name="Ovi bev.jogcímcsoportonként" sheetId="7" r:id="rId9"/>
    <sheet name="Ovi szem.jutt." sheetId="11" r:id="rId10"/>
    <sheet name="Ovi mérleg" sheetId="12" r:id="rId11"/>
    <sheet name="Ovi maradvány" sheetId="13" r:id="rId12"/>
    <sheet name="Ovi eredmény" sheetId="14" r:id="rId13"/>
    <sheet name="Ovi tárgyi eszk." sheetId="15" r:id="rId14"/>
  </sheets>
  <definedNames>
    <definedName name="_xlnm.Print_Area" localSheetId="8">'Ovi bev.jogcímcsoportonként'!$A$1:$G$20</definedName>
    <definedName name="_xlnm.Print_Area" localSheetId="7">'Óvoda bevételek'!$A$1:$G$26</definedName>
    <definedName name="_xlnm.Print_Area" localSheetId="6">'Óvoda kiadások'!$A$1:$K$68</definedName>
    <definedName name="_xlnm.Print_Area" localSheetId="0">'Összevont mérleg'!$A$1:$F$38</definedName>
    <definedName name="_xlnm.Print_Area" localSheetId="2">'Társulás kiadások'!$A$1:$G$24</definedName>
  </definedNames>
  <calcPr calcId="152511"/>
</workbook>
</file>

<file path=xl/calcChain.xml><?xml version="1.0" encoding="utf-8"?>
<calcChain xmlns="http://schemas.openxmlformats.org/spreadsheetml/2006/main">
  <c r="F11" i="5" l="1"/>
  <c r="F13" i="5"/>
  <c r="F21" i="5"/>
  <c r="F23" i="5"/>
  <c r="F25" i="5"/>
  <c r="F26" i="5"/>
  <c r="F27" i="5"/>
  <c r="F31" i="5"/>
  <c r="F32" i="5"/>
  <c r="F10" i="5"/>
  <c r="E32" i="5"/>
  <c r="E31" i="5"/>
  <c r="E27" i="5"/>
  <c r="E26" i="5"/>
  <c r="E25" i="5"/>
  <c r="E24" i="5"/>
  <c r="F24" i="5"/>
  <c r="E21" i="5"/>
  <c r="E16" i="5"/>
  <c r="E13" i="5"/>
  <c r="E11" i="5"/>
  <c r="E10" i="5"/>
  <c r="I14" i="3"/>
  <c r="I15" i="3"/>
  <c r="I20" i="3"/>
  <c r="I22" i="3"/>
  <c r="I23" i="3"/>
  <c r="I24" i="3"/>
  <c r="I13" i="3"/>
  <c r="H23" i="3"/>
  <c r="H22" i="3"/>
  <c r="H19" i="3"/>
  <c r="I19" i="3"/>
  <c r="H18" i="3"/>
  <c r="H17" i="3"/>
  <c r="I17" i="3"/>
  <c r="H14" i="3"/>
  <c r="H13" i="3"/>
  <c r="G15" i="4"/>
  <c r="G16" i="4"/>
  <c r="G17" i="4"/>
  <c r="G19" i="4"/>
  <c r="G20" i="4"/>
  <c r="G21" i="4"/>
  <c r="G22" i="4"/>
  <c r="G24" i="4"/>
  <c r="G14" i="4"/>
  <c r="F21" i="4"/>
  <c r="F20" i="4"/>
  <c r="F19" i="4"/>
  <c r="F16" i="4"/>
  <c r="F15" i="4"/>
  <c r="F14" i="4"/>
  <c r="G13" i="7"/>
  <c r="G14" i="7"/>
  <c r="G15" i="7"/>
  <c r="G16" i="7"/>
  <c r="G17" i="7"/>
  <c r="G18" i="7"/>
  <c r="G20" i="7"/>
  <c r="G12" i="7"/>
  <c r="F20" i="7"/>
  <c r="F18" i="7"/>
  <c r="F17" i="7"/>
  <c r="F16" i="7"/>
  <c r="F15" i="7"/>
  <c r="F14" i="7"/>
  <c r="F13" i="7"/>
  <c r="F12" i="7"/>
  <c r="G13" i="2"/>
  <c r="G14" i="2"/>
  <c r="G15" i="2"/>
  <c r="G16" i="2"/>
  <c r="G18" i="2"/>
  <c r="G19" i="2"/>
  <c r="G21" i="2"/>
  <c r="G22" i="2"/>
  <c r="G23" i="2"/>
  <c r="G24" i="2"/>
  <c r="G26" i="2"/>
  <c r="G12" i="2"/>
  <c r="F22" i="2"/>
  <c r="F16" i="2"/>
  <c r="F14" i="2"/>
  <c r="F13" i="2"/>
  <c r="F12" i="2"/>
  <c r="F26" i="2"/>
  <c r="F21" i="2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7" i="1"/>
  <c r="K58" i="1"/>
  <c r="K59" i="1"/>
  <c r="K60" i="1"/>
  <c r="K61" i="1"/>
  <c r="K62" i="1"/>
  <c r="K63" i="1"/>
  <c r="K64" i="1"/>
  <c r="K65" i="1"/>
  <c r="K66" i="1"/>
  <c r="K67" i="1"/>
  <c r="K68" i="1"/>
  <c r="K10" i="1"/>
  <c r="J66" i="1"/>
  <c r="J61" i="1"/>
  <c r="J59" i="1"/>
  <c r="J58" i="1"/>
  <c r="J57" i="1"/>
  <c r="J53" i="1"/>
  <c r="J49" i="1"/>
  <c r="J47" i="1"/>
  <c r="J41" i="1"/>
  <c r="J39" i="1"/>
  <c r="J37" i="1"/>
  <c r="J35" i="1"/>
  <c r="J34" i="1"/>
  <c r="J27" i="1"/>
  <c r="J29" i="1"/>
  <c r="J26" i="1"/>
  <c r="J24" i="1"/>
  <c r="J23" i="1"/>
  <c r="J19" i="1"/>
  <c r="J12" i="1"/>
  <c r="J11" i="1"/>
  <c r="D13" i="7"/>
  <c r="E13" i="7"/>
  <c r="F26" i="3"/>
  <c r="G14" i="3"/>
  <c r="G13" i="3"/>
  <c r="F13" i="3"/>
  <c r="F14" i="3"/>
  <c r="E22" i="2"/>
  <c r="D22" i="2"/>
  <c r="I61" i="1"/>
  <c r="H61" i="1"/>
  <c r="D32" i="5"/>
  <c r="C32" i="5"/>
  <c r="C31" i="5"/>
  <c r="E14" i="7"/>
  <c r="D14" i="7"/>
  <c r="C13" i="5"/>
  <c r="E21" i="2"/>
  <c r="D21" i="2"/>
  <c r="D26" i="2"/>
  <c r="H32" i="1"/>
  <c r="I53" i="1"/>
  <c r="H53" i="1"/>
  <c r="E17" i="7"/>
  <c r="D16" i="5"/>
  <c r="D31" i="5"/>
  <c r="D26" i="5"/>
  <c r="G23" i="3"/>
  <c r="D21" i="5"/>
  <c r="G19" i="3"/>
  <c r="G18" i="3"/>
  <c r="E21" i="4"/>
  <c r="E20" i="4"/>
  <c r="E19" i="4"/>
  <c r="E16" i="4"/>
  <c r="E15" i="4"/>
  <c r="E14" i="4"/>
  <c r="E24" i="4"/>
  <c r="E16" i="2"/>
  <c r="E18" i="7"/>
  <c r="E14" i="2"/>
  <c r="E13" i="2"/>
  <c r="E12" i="2"/>
  <c r="E26" i="2"/>
  <c r="I12" i="1"/>
  <c r="I11" i="1"/>
  <c r="H12" i="1"/>
  <c r="I66" i="1"/>
  <c r="I58" i="1"/>
  <c r="I57" i="1"/>
  <c r="I59" i="1"/>
  <c r="I47" i="1"/>
  <c r="I49" i="1"/>
  <c r="I41" i="1"/>
  <c r="I39" i="1"/>
  <c r="I37" i="1"/>
  <c r="I35" i="1"/>
  <c r="I34" i="1"/>
  <c r="I29" i="1"/>
  <c r="I27" i="1"/>
  <c r="I26" i="1"/>
  <c r="I24" i="1"/>
  <c r="I23" i="1"/>
  <c r="I22" i="1"/>
  <c r="I19" i="1"/>
  <c r="H29" i="1"/>
  <c r="D17" i="7"/>
  <c r="D16" i="2"/>
  <c r="D14" i="2"/>
  <c r="D13" i="2"/>
  <c r="D12" i="2"/>
  <c r="F23" i="3"/>
  <c r="F22" i="3"/>
  <c r="F19" i="3"/>
  <c r="F18" i="3"/>
  <c r="C11" i="5"/>
  <c r="H59" i="1"/>
  <c r="H49" i="1"/>
  <c r="H11" i="1"/>
  <c r="C25" i="5"/>
  <c r="H47" i="1"/>
  <c r="H41" i="1"/>
  <c r="C16" i="5"/>
  <c r="D16" i="4"/>
  <c r="D15" i="4"/>
  <c r="H66" i="1"/>
  <c r="H39" i="1"/>
  <c r="H37" i="1"/>
  <c r="H35" i="1"/>
  <c r="H34" i="1"/>
  <c r="H27" i="1"/>
  <c r="H26" i="1"/>
  <c r="H24" i="1"/>
  <c r="H23" i="1"/>
  <c r="H22" i="1"/>
  <c r="H19" i="1"/>
  <c r="C26" i="5"/>
  <c r="D18" i="7"/>
  <c r="D21" i="4"/>
  <c r="D20" i="4"/>
  <c r="D19" i="4"/>
  <c r="H58" i="1"/>
  <c r="H57" i="1"/>
  <c r="H68" i="1"/>
  <c r="H33" i="1"/>
  <c r="H10" i="1"/>
  <c r="C27" i="5"/>
  <c r="D14" i="4"/>
  <c r="D24" i="4"/>
  <c r="I33" i="1"/>
  <c r="I32" i="1"/>
  <c r="E16" i="7"/>
  <c r="E15" i="7"/>
  <c r="F17" i="3"/>
  <c r="C21" i="5"/>
  <c r="D11" i="5"/>
  <c r="G22" i="3"/>
  <c r="C24" i="5"/>
  <c r="C38" i="5"/>
  <c r="D27" i="5"/>
  <c r="D25" i="5"/>
  <c r="I10" i="1"/>
  <c r="I68" i="1"/>
  <c r="G17" i="3"/>
  <c r="G26" i="3"/>
  <c r="E38" i="5"/>
  <c r="F38" i="5"/>
  <c r="E23" i="5"/>
  <c r="C10" i="5"/>
  <c r="C23" i="5"/>
  <c r="I18" i="3"/>
  <c r="H26" i="3"/>
  <c r="I26" i="3"/>
  <c r="D24" i="5"/>
  <c r="D38" i="5"/>
  <c r="F24" i="4"/>
  <c r="D16" i="7"/>
  <c r="D15" i="7"/>
  <c r="E12" i="7"/>
  <c r="D13" i="5"/>
  <c r="D10" i="5"/>
  <c r="D23" i="5"/>
  <c r="D12" i="7"/>
  <c r="E20" i="7"/>
  <c r="J33" i="1"/>
  <c r="J32" i="1"/>
  <c r="J68" i="1"/>
  <c r="J22" i="1"/>
  <c r="J10" i="1"/>
  <c r="D20" i="7"/>
</calcChain>
</file>

<file path=xl/sharedStrings.xml><?xml version="1.0" encoding="utf-8"?>
<sst xmlns="http://schemas.openxmlformats.org/spreadsheetml/2006/main" count="513" uniqueCount="312">
  <si>
    <t>kiemelt előirányzatonként</t>
  </si>
  <si>
    <t>Kiemelt előirányzatok</t>
  </si>
  <si>
    <t>Készletbeszerzés</t>
  </si>
  <si>
    <t>Telefondíj</t>
  </si>
  <si>
    <t>Karbantartási, kisjavítási szolgáltatás</t>
  </si>
  <si>
    <t>Szociális hozzájárulási adó</t>
  </si>
  <si>
    <t>Eredeti előirányzat</t>
  </si>
  <si>
    <t>Kiadások összesen:</t>
  </si>
  <si>
    <t>Bevételek összesen:</t>
  </si>
  <si>
    <t>Közalkalmazottak alapilletménye</t>
  </si>
  <si>
    <t>KŐVÁGÓÖRSI NAPKÖZIOTTHONOS ÓVODA</t>
  </si>
  <si>
    <t>Megnevezés</t>
  </si>
  <si>
    <t>Személyi juttatás</t>
  </si>
  <si>
    <t>Munkaadót terhelő járulékok</t>
  </si>
  <si>
    <t>jogcímcsoportonként</t>
  </si>
  <si>
    <t>Jogcímcsoportok</t>
  </si>
  <si>
    <t>Kővágóörs és Kékkút községek óvodai nevelést biztosító Intézményfenntartó Társulás</t>
  </si>
  <si>
    <t>Szakmai anyagok</t>
  </si>
  <si>
    <t>Üzemeltetési anyagok</t>
  </si>
  <si>
    <t>Egyéb kommunikációs szolgáltatások</t>
  </si>
  <si>
    <t>Szolgáltatási kiadások</t>
  </si>
  <si>
    <t>Egyéb szolgáltatás</t>
  </si>
  <si>
    <t>Egyéb üzemeltetési kiadások</t>
  </si>
  <si>
    <t>Különféle befizetések és egyéb dologi kiadások</t>
  </si>
  <si>
    <t xml:space="preserve">Kiemelt előirányzatok                                                   </t>
  </si>
  <si>
    <t>Létszám</t>
  </si>
  <si>
    <t>Működési bevételek</t>
  </si>
  <si>
    <t>Kommunikációs szolgáltatások</t>
  </si>
  <si>
    <t>Könyv, folyóirat</t>
  </si>
  <si>
    <t xml:space="preserve">091110  Óvodai nevelés, ellátás szakmai feladatai                                                            </t>
  </si>
  <si>
    <t>091140   Óvodai nevelés, ellátás működtetési feladatai</t>
  </si>
  <si>
    <t>K1   Személyi juttatások</t>
  </si>
  <si>
    <t>K11 Foglalkoztatottak személyi juttatásai</t>
  </si>
  <si>
    <t>K1101</t>
  </si>
  <si>
    <t>K1109</t>
  </si>
  <si>
    <t>K1107</t>
  </si>
  <si>
    <t>K2  Munkaadókat terhelő járulékok és szociális hozzájárulási adó</t>
  </si>
  <si>
    <t>K21</t>
  </si>
  <si>
    <t>K27</t>
  </si>
  <si>
    <t>K3   Dologi kiadások</t>
  </si>
  <si>
    <t>K31</t>
  </si>
  <si>
    <t>K311</t>
  </si>
  <si>
    <t>K312</t>
  </si>
  <si>
    <t>K32</t>
  </si>
  <si>
    <t xml:space="preserve">K33  </t>
  </si>
  <si>
    <t>K337</t>
  </si>
  <si>
    <t>K35   Különféle befizetések és egyéb dologi kiadások</t>
  </si>
  <si>
    <t>K351</t>
  </si>
  <si>
    <t>Működési célú előzetesen felszámított áfa</t>
  </si>
  <si>
    <t>Készletbesazerzés</t>
  </si>
  <si>
    <t>K322</t>
  </si>
  <si>
    <t>K33</t>
  </si>
  <si>
    <t>K334</t>
  </si>
  <si>
    <t>K35</t>
  </si>
  <si>
    <t>K332</t>
  </si>
  <si>
    <t>K7</t>
  </si>
  <si>
    <t>Felújítások</t>
  </si>
  <si>
    <t>Kővágóörs</t>
  </si>
  <si>
    <t>Kékkút</t>
  </si>
  <si>
    <t>B2</t>
  </si>
  <si>
    <t>Felhalmozási célú támogatások államháztartáson belülről</t>
  </si>
  <si>
    <t>B4</t>
  </si>
  <si>
    <t>B8</t>
  </si>
  <si>
    <t>Finanszírozási bevételek</t>
  </si>
  <si>
    <t>B81</t>
  </si>
  <si>
    <t>Belföldi finanszírozás bevételei</t>
  </si>
  <si>
    <t>B816 Központi irányítószervi támogatás</t>
  </si>
  <si>
    <t xml:space="preserve">            Kékkút</t>
  </si>
  <si>
    <t xml:space="preserve">            Kővágóörs</t>
  </si>
  <si>
    <t xml:space="preserve">            Kővágóörs állami támogatás</t>
  </si>
  <si>
    <t>096015   Óvodai intézményi étkeztetés</t>
  </si>
  <si>
    <t>011130  Önkormányzatok és önkormányzati hivatalok jogalkotó és általános igazgatási tevékenysége</t>
  </si>
  <si>
    <t xml:space="preserve">K9 </t>
  </si>
  <si>
    <t>Finanszírozási kiadások</t>
  </si>
  <si>
    <t>K91</t>
  </si>
  <si>
    <t>Belföldi finanszírozás kiadásai</t>
  </si>
  <si>
    <t>Intézmény finanszírozás</t>
  </si>
  <si>
    <t>K3</t>
  </si>
  <si>
    <t>Dologi kiadások</t>
  </si>
  <si>
    <t>K337  Egyéb szolgáltatások</t>
  </si>
  <si>
    <t>B1</t>
  </si>
  <si>
    <t>Működési célú támogatások államháztartáson belülről</t>
  </si>
  <si>
    <t>B16</t>
  </si>
  <si>
    <t>Egyéb működési célú támogatások bevétlei államháztaráson belülről</t>
  </si>
  <si>
    <t>Működési bevételek összesen:</t>
  </si>
  <si>
    <t>B3</t>
  </si>
  <si>
    <t>Közhatalmi bevételek</t>
  </si>
  <si>
    <t>B6</t>
  </si>
  <si>
    <t>Működési célú átvett pénzeszközök</t>
  </si>
  <si>
    <t>Felhalmozási bevételek összesen:</t>
  </si>
  <si>
    <t>B5</t>
  </si>
  <si>
    <t>Felhalmozási bevételek</t>
  </si>
  <si>
    <t>B7</t>
  </si>
  <si>
    <t>Felhalmozási célú átvett pénzeszközök</t>
  </si>
  <si>
    <t>BEVÉTELEK összesen:</t>
  </si>
  <si>
    <t>Működési kiadások összesen:</t>
  </si>
  <si>
    <t>K1</t>
  </si>
  <si>
    <t>K2</t>
  </si>
  <si>
    <t>K4</t>
  </si>
  <si>
    <t>Ellátotak pénzbeli juttatásai</t>
  </si>
  <si>
    <t>K5</t>
  </si>
  <si>
    <t>Egyéb működési célú kiadások</t>
  </si>
  <si>
    <t>Felhalmozási kiadások összesen:</t>
  </si>
  <si>
    <t>K6</t>
  </si>
  <si>
    <t>Beruházások</t>
  </si>
  <si>
    <t xml:space="preserve">K8 </t>
  </si>
  <si>
    <t>Egyéb felhalmozási célú kiadások</t>
  </si>
  <si>
    <t>K9</t>
  </si>
  <si>
    <t>KIADÁSOK ÖSSZESEN:</t>
  </si>
  <si>
    <t>B813 Előző év költségvetési maradványának igénybevétele</t>
  </si>
  <si>
    <t>adatok Ft-ban</t>
  </si>
  <si>
    <t>Szja</t>
  </si>
  <si>
    <t>Béren kívüli juttatások</t>
  </si>
  <si>
    <t>Közlekedési költségtérítés</t>
  </si>
  <si>
    <t>K355</t>
  </si>
  <si>
    <t>Egyéb dologi kiadások</t>
  </si>
  <si>
    <t>K333</t>
  </si>
  <si>
    <t>Bérleti és lízingdíjak</t>
  </si>
  <si>
    <t>K1103</t>
  </si>
  <si>
    <t>Céljuttatás, projektprémium</t>
  </si>
  <si>
    <t xml:space="preserve">Vásárolt élelmezés </t>
  </si>
  <si>
    <t>K321</t>
  </si>
  <si>
    <t>Informatikai szolgáltatások</t>
  </si>
  <si>
    <t>018030 - Támogatási célú finanszírozási műveletek</t>
  </si>
  <si>
    <t>K3311</t>
  </si>
  <si>
    <t>Villamosenergia díj</t>
  </si>
  <si>
    <t>K3312</t>
  </si>
  <si>
    <t>Gázenergia díj</t>
  </si>
  <si>
    <t>K3314</t>
  </si>
  <si>
    <t>Víz- és csatorna szolgáltatás díja</t>
  </si>
  <si>
    <t>K353</t>
  </si>
  <si>
    <t>Kamatkiadások</t>
  </si>
  <si>
    <t>2024. évi költségvetés BEVÉTELEK</t>
  </si>
  <si>
    <t>2024. évi költségvetés KIADÁSOK</t>
  </si>
  <si>
    <t>2024. évi költségvetés összevont mérlege</t>
  </si>
  <si>
    <t>Módosított előirányzat</t>
  </si>
  <si>
    <t>K1113</t>
  </si>
  <si>
    <t>Egyéb személyi juttatás</t>
  </si>
  <si>
    <t>K122</t>
  </si>
  <si>
    <t>Munkavégzésre irányuló egyéb jogviszonyban nem saját foglalkoztatottnak fizetett juttatások</t>
  </si>
  <si>
    <t>K6   Beruházások</t>
  </si>
  <si>
    <t>K64</t>
  </si>
  <si>
    <t>Egyéb tárgyi eszköz beszerzése, létesítése</t>
  </si>
  <si>
    <t>K67</t>
  </si>
  <si>
    <t>Beruházási célú előzetesen felszámított áfa</t>
  </si>
  <si>
    <t>B411 Egyéb működési bevételek</t>
  </si>
  <si>
    <t>B408 Egyéb kapott (járó) kamatok és kamatjellegű bevételek</t>
  </si>
  <si>
    <t>Teljesítés</t>
  </si>
  <si>
    <t>Teljesítés %-a</t>
  </si>
  <si>
    <t>FORRÁSOK ÖSSZESEN (=G+H+I+J)</t>
  </si>
  <si>
    <t>252</t>
  </si>
  <si>
    <t>G/ SAJÁT TŐKE  (= G/I+…+G/VI)</t>
  </si>
  <si>
    <t>185</t>
  </si>
  <si>
    <t>G/VI Mérleg szerinti eredmény</t>
  </si>
  <si>
    <t>184</t>
  </si>
  <si>
    <t>G/IV Felhalmozott eredmény</t>
  </si>
  <si>
    <t>182</t>
  </si>
  <si>
    <t>G/III Egyéb eszközök induláskori értéke és változásai</t>
  </si>
  <si>
    <t>181</t>
  </si>
  <si>
    <t>ESZKÖZÖK ÖSSZESEN (=A+B+C+D+E+F)</t>
  </si>
  <si>
    <t>178</t>
  </si>
  <si>
    <t>C) PÉNZESZKÖZÖK (=C/I+…+C/IV)</t>
  </si>
  <si>
    <t>59</t>
  </si>
  <si>
    <t>C/III Forintszámlák (=C/III/1+C/III/2)</t>
  </si>
  <si>
    <t>55</t>
  </si>
  <si>
    <t>C/III/1 Kincstáron kívüli forintszámlák</t>
  </si>
  <si>
    <t>53</t>
  </si>
  <si>
    <t>Tárgyi időszak</t>
  </si>
  <si>
    <t>Előző időszak</t>
  </si>
  <si>
    <t>#</t>
  </si>
  <si>
    <t>12/A - Mérleg</t>
  </si>
  <si>
    <t>2024. december 31.</t>
  </si>
  <si>
    <t>E)        Alaptevékenység szabad maradványa (=A-D)</t>
  </si>
  <si>
    <t>17</t>
  </si>
  <si>
    <t>C)        Összes maradvány (=A+B)</t>
  </si>
  <si>
    <t>15</t>
  </si>
  <si>
    <t>A)        Alaptevékenység maradványa (=±I±II)</t>
  </si>
  <si>
    <t>07</t>
  </si>
  <si>
    <t>II         Alaptevékenység finanszírozási egyenlege (=03-04)</t>
  </si>
  <si>
    <t>06</t>
  </si>
  <si>
    <t>04        Alaptevékenység finanszírozási kiadásai</t>
  </si>
  <si>
    <t>05</t>
  </si>
  <si>
    <t>03        Alaptevékenység finanszírozási bevételei</t>
  </si>
  <si>
    <t>04</t>
  </si>
  <si>
    <t>I          Alaptevékenység költségvetési egyenlege (=01-02)</t>
  </si>
  <si>
    <t>03</t>
  </si>
  <si>
    <t>02        Alaptevékenység költségvetési kiadásai</t>
  </si>
  <si>
    <t>02</t>
  </si>
  <si>
    <t>01        Alaptevékenység költségvetési bevételei</t>
  </si>
  <si>
    <t>01</t>
  </si>
  <si>
    <t>Összeg</t>
  </si>
  <si>
    <t>07/A - Maradványkimutatás</t>
  </si>
  <si>
    <t>C)  MÉRLEG SZERINTI EREDMÉNY (=±A±B)</t>
  </si>
  <si>
    <t>44</t>
  </si>
  <si>
    <t>B)  PÉNZÜGYI MŰVELETEK EREDMÉNYE (=VIII-IX)</t>
  </si>
  <si>
    <t>43</t>
  </si>
  <si>
    <t>VIII Pénzügyi műveletek eredményszemléletű bevételei (=17+18+19+20+21)</t>
  </si>
  <si>
    <t>32</t>
  </si>
  <si>
    <t>20 Egyéb kapott (járó) kamatok és kamatjellegű eredményszemléletű bevételek</t>
  </si>
  <si>
    <t>28</t>
  </si>
  <si>
    <t>A)  TEVÉKENYSÉGEK EREDMÉNYE (=I±II+III-IV-V-VI-VII)</t>
  </si>
  <si>
    <t>24</t>
  </si>
  <si>
    <t>VII Egyéb ráfordítások</t>
  </si>
  <si>
    <t>23</t>
  </si>
  <si>
    <t>IV Anyagjellegű ráfordítások (=10+11+12+13)</t>
  </si>
  <si>
    <t>11 Igénybe vett szolgáltatások értéke</t>
  </si>
  <si>
    <t>14</t>
  </si>
  <si>
    <t>III Egyéb eredményszemléletű bevételek (=06+07+08+09)</t>
  </si>
  <si>
    <t>12</t>
  </si>
  <si>
    <t>07 Egyéb működési célú támogatások eredményszemléletű bevételei</t>
  </si>
  <si>
    <t>09</t>
  </si>
  <si>
    <t>13/A - Eredménykimutatás</t>
  </si>
  <si>
    <t>Munkajogi zárólétszám (az időszak végén munkaviszonyban állók létszáma) (fő)</t>
  </si>
  <si>
    <t>139</t>
  </si>
  <si>
    <t>138</t>
  </si>
  <si>
    <t>PEDAGÓGUS ÉLETPÁLYA ALAPJÁN FOGLALKOZTATOTTAK ÖSSZESEN (=70+…+80)</t>
  </si>
  <si>
    <t>81</t>
  </si>
  <si>
    <t>pedagógus vezetői megbízással</t>
  </si>
  <si>
    <t>75</t>
  </si>
  <si>
    <t>pedagógus II.</t>
  </si>
  <si>
    <t>72</t>
  </si>
  <si>
    <t>KÖZALKALMAZOTTAK ÖSSZESEN (=62+…+68)</t>
  </si>
  <si>
    <t>69</t>
  </si>
  <si>
    <t>"A", "B" fizetési osztály összesen</t>
  </si>
  <si>
    <t>65</t>
  </si>
  <si>
    <t>Foglalkoztatottak egyéb személyi juttatásai</t>
  </si>
  <si>
    <t>Költségtérítések</t>
  </si>
  <si>
    <t>Normatív jutalmak, céljuttatás, projektprémium</t>
  </si>
  <si>
    <t>Törvény szerinti illetmények, munkabérek</t>
  </si>
  <si>
    <t>Létszám fő (Tervezett átlagos statisztikai állományi létszám, éves)</t>
  </si>
  <si>
    <t>08 - Adatszolgáltatás a személyi juttatások és a foglalkoztatottak, választott tisztségviselők összetételéréről</t>
  </si>
  <si>
    <t xml:space="preserve">FOGLALKOZTATOTTAK ÖSSZESEN </t>
  </si>
  <si>
    <t>J) PASSZÍV IDŐBELI ELHATÁROLÁSOK (=J/1+J/2+J/3)</t>
  </si>
  <si>
    <t>251</t>
  </si>
  <si>
    <t>J/2 Költségek, ráfordítások passzív időbeli elhatárolása</t>
  </si>
  <si>
    <t>249</t>
  </si>
  <si>
    <t>F) AKTÍV IDŐBELI  ELHATÁROLÁSOK  (=F/1+F/2+F/3)</t>
  </si>
  <si>
    <t>177</t>
  </si>
  <si>
    <t>F/2 Költségek, ráfordítások aktív időbeli elhatárolása</t>
  </si>
  <si>
    <t>175</t>
  </si>
  <si>
    <t>D) KÖVETELÉSEK  (=D/I+D/II+D/III)</t>
  </si>
  <si>
    <t>161</t>
  </si>
  <si>
    <t>D/I Költségvetési évben esedékes követelések (=D/I/1+…+D/I/8)</t>
  </si>
  <si>
    <t>103</t>
  </si>
  <si>
    <t>D/I/4a - ebből: költségvetési évben esedékes követelések készletértékesítés ellenértékére, szolgáltatások ellenértékére, közvetített szolgáltatások ellenértékére</t>
  </si>
  <si>
    <t>D/I/4 Költségvetési évben esedékes követelések működési bevételre (=D/I/4a+…+D/I/4i)</t>
  </si>
  <si>
    <t>71</t>
  </si>
  <si>
    <t>C/II Pénztárak, csekkek, betétkönyvek (=C/II/1+C/II/2+C/II/3)</t>
  </si>
  <si>
    <t>52</t>
  </si>
  <si>
    <t>C/II/1 Forintpénztár</t>
  </si>
  <si>
    <t>49</t>
  </si>
  <si>
    <t>A) NEMZETI VAGYONBA TARTOZÓ BEFEKTETETT ESZKÖZÖK (=A/I+A/II+A/III+A/IV)</t>
  </si>
  <si>
    <t>29</t>
  </si>
  <si>
    <t>A/II Tárgyi eszközök  (=A/II/1+...+A/II/5)</t>
  </si>
  <si>
    <t>10</t>
  </si>
  <si>
    <t>A/II/2 Gépek, berendezések, felszerelések, járművek</t>
  </si>
  <si>
    <t>IX Pénzügyi műveletek ráfordításai (=22+23+24+25+26)</t>
  </si>
  <si>
    <t>42</t>
  </si>
  <si>
    <t>24 Fizetendő kamatok és kamatjellegű ráfordítások</t>
  </si>
  <si>
    <t>35</t>
  </si>
  <si>
    <t>VI Értékcsökkenési leírás</t>
  </si>
  <si>
    <t>22</t>
  </si>
  <si>
    <t>V Személyi jellegű ráfordítások (=14+15+16)</t>
  </si>
  <si>
    <t>21</t>
  </si>
  <si>
    <t>16 Bérjárulékok</t>
  </si>
  <si>
    <t>20</t>
  </si>
  <si>
    <t>15 Személyi jellegű egyéb kifizetések</t>
  </si>
  <si>
    <t>19</t>
  </si>
  <si>
    <t>14 Bérköltség</t>
  </si>
  <si>
    <t>18</t>
  </si>
  <si>
    <t>10 Anyagköltség</t>
  </si>
  <si>
    <t>13</t>
  </si>
  <si>
    <t>09 Különféle egyéb eredményszemléletű bevételek</t>
  </si>
  <si>
    <t>11</t>
  </si>
  <si>
    <t>06 Központi működési célú támogatások eredményszemléletű bevételei</t>
  </si>
  <si>
    <t>08</t>
  </si>
  <si>
    <t>Teljesen (0-ig) leírt eszközök bruttó értéke</t>
  </si>
  <si>
    <t>26</t>
  </si>
  <si>
    <t>Eszközök nettó értéke (=15-24)</t>
  </si>
  <si>
    <t>25</t>
  </si>
  <si>
    <t>Értékcsökkenés összesen (=19+23)</t>
  </si>
  <si>
    <t>Terv szerinti értékcsökkenés záró állománya  (=16+17-18)</t>
  </si>
  <si>
    <t>Terv szerinti értékcsökkenés növekedése</t>
  </si>
  <si>
    <t>Terv szerinti értékcsökkenés nyitó állománya</t>
  </si>
  <si>
    <t>16</t>
  </si>
  <si>
    <t>Bruttó érték összesen (=01+08-14)</t>
  </si>
  <si>
    <t>Összes csökkenés (=09+…+13)</t>
  </si>
  <si>
    <t>Egyéb csökkenés</t>
  </si>
  <si>
    <t>Összes növekedés  (=02+…+07)</t>
  </si>
  <si>
    <t>Egyéb növekedés</t>
  </si>
  <si>
    <t>Immateriális javak beszerzése, nem aktivált beruházások</t>
  </si>
  <si>
    <t>Tárgyévi nyitó állomány (előző évi záró állomány)</t>
  </si>
  <si>
    <t>Összesen (=3+4+5+6+7+8)</t>
  </si>
  <si>
    <t>Beruházások és felújítások</t>
  </si>
  <si>
    <t>Gépek, berendezések, felszerelések, járművek</t>
  </si>
  <si>
    <t>15/A - Kimutatás az immateriális javak, tárgyi eszközök koncesszióba, vagyonkezelésbe adott eszközök állományának alakulásáról</t>
  </si>
  <si>
    <t>14. melléklet a .../2025. (……...) társulási határozathoz</t>
  </si>
  <si>
    <t>13. melléklet a .../2025. (……...) társulási határozathoz</t>
  </si>
  <si>
    <t>12. melléklet a .../2025. (……...) társulási határozathoz</t>
  </si>
  <si>
    <t>11. melléklet a .../2025. (……...) társulási határozathoz</t>
  </si>
  <si>
    <t>10. melléklet a .../2025. (……...) társulási határozathoz</t>
  </si>
  <si>
    <t>9. melléklet a .../2025. (……...) társulási határozathoz</t>
  </si>
  <si>
    <t>8. melléklet az  .../2025. (……....) társulási határozathoz</t>
  </si>
  <si>
    <t xml:space="preserve">7. melléklet az  .../2025 (……....) társulási határozathoz </t>
  </si>
  <si>
    <t>6. melléklet a  .../2025. (……...) társulási határozathoz</t>
  </si>
  <si>
    <t>5. melléklet a  .../2025. (……...) társulási határozathoz</t>
  </si>
  <si>
    <t>4. melléklet a  .../2025. (……...) társulási határozathoz</t>
  </si>
  <si>
    <t>3. melléklet a  .../2025. (……...) társulási határozathoz</t>
  </si>
  <si>
    <t>2. melléklet a  .../2025. (……..) társulási határozathoz</t>
  </si>
  <si>
    <t>1. melléklet a  .../2025. (……….) társulási határozathoz</t>
  </si>
  <si>
    <t>2024. évi zárszámadás KIADÁSOK</t>
  </si>
  <si>
    <t>2024. évi zárszámadás BEVÉTELEK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</si>
</sst>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0.0"/>
    <numFmt numFmtId="165" formatCode="_-* #,##0\ _F_t_-;\-* #,##0\ _F_t_-;_-* &quot;-&quot;??\ _F_t_-;_-@_-"/>
  </numFmts>
  <fonts count="35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0"/>
      <name val="Arial"/>
      <family val="2"/>
      <charset val="238"/>
    </font>
    <font>
      <sz val="10"/>
      <name val="Arial CE"/>
      <family val="2"/>
      <charset val="238"/>
    </font>
    <font>
      <sz val="12"/>
      <color rgb="FFFF0000"/>
      <name val="Times New Roman"/>
      <family val="1"/>
      <charset val="238"/>
    </font>
    <font>
      <sz val="10"/>
      <color rgb="FF000000"/>
      <name val="Arial CE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rgb="FFFF00FF"/>
        <bgColor indexed="64"/>
      </patternFill>
    </fill>
    <fill>
      <patternFill patternType="solid">
        <fgColor rgb="FFFF33CC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6" borderId="5" applyNumberFormat="0" applyAlignment="0" applyProtection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7" borderId="7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13" fillId="4" borderId="0" applyNumberFormat="0" applyBorder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30" fillId="0" borderId="0"/>
    <xf numFmtId="0" fontId="12" fillId="0" borderId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23" borderId="0" applyNumberFormat="0" applyBorder="0" applyAlignment="0" applyProtection="0"/>
    <xf numFmtId="0" fontId="19" fillId="22" borderId="1" applyNumberFormat="0" applyAlignment="0" applyProtection="0"/>
    <xf numFmtId="0" fontId="32" fillId="0" borderId="0"/>
  </cellStyleXfs>
  <cellXfs count="263">
    <xf numFmtId="0" fontId="0" fillId="0" borderId="0" xfId="0"/>
    <xf numFmtId="0" fontId="12" fillId="0" borderId="0" xfId="41"/>
    <xf numFmtId="0" fontId="20" fillId="0" borderId="10" xfId="41" applyFont="1" applyBorder="1" applyAlignment="1">
      <alignment horizontal="center"/>
    </xf>
    <xf numFmtId="0" fontId="20" fillId="0" borderId="0" xfId="41" applyFont="1" applyBorder="1" applyAlignment="1">
      <alignment horizontal="center"/>
    </xf>
    <xf numFmtId="0" fontId="20" fillId="0" borderId="11" xfId="41" applyFont="1" applyBorder="1" applyAlignment="1">
      <alignment horizontal="center"/>
    </xf>
    <xf numFmtId="0" fontId="21" fillId="0" borderId="10" xfId="41" applyFont="1" applyBorder="1"/>
    <xf numFmtId="0" fontId="21" fillId="0" borderId="0" xfId="41" applyFont="1" applyBorder="1"/>
    <xf numFmtId="0" fontId="21" fillId="0" borderId="12" xfId="41" applyFont="1" applyBorder="1"/>
    <xf numFmtId="0" fontId="12" fillId="0" borderId="0" xfId="42"/>
    <xf numFmtId="0" fontId="20" fillId="0" borderId="10" xfId="42" applyFont="1" applyBorder="1"/>
    <xf numFmtId="0" fontId="21" fillId="0" borderId="0" xfId="42" applyFont="1" applyBorder="1"/>
    <xf numFmtId="0" fontId="21" fillId="0" borderId="10" xfId="42" applyFont="1" applyBorder="1"/>
    <xf numFmtId="0" fontId="12" fillId="0" borderId="0" xfId="42" applyBorder="1"/>
    <xf numFmtId="0" fontId="12" fillId="0" borderId="10" xfId="42" applyBorder="1"/>
    <xf numFmtId="0" fontId="20" fillId="0" borderId="13" xfId="42" applyFont="1" applyBorder="1"/>
    <xf numFmtId="0" fontId="21" fillId="0" borderId="12" xfId="42" applyFont="1" applyBorder="1"/>
    <xf numFmtId="0" fontId="20" fillId="0" borderId="10" xfId="41" applyFont="1" applyBorder="1"/>
    <xf numFmtId="0" fontId="20" fillId="0" borderId="13" xfId="41" applyFont="1" applyBorder="1"/>
    <xf numFmtId="0" fontId="20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0" fillId="0" borderId="10" xfId="0" applyBorder="1"/>
    <xf numFmtId="0" fontId="20" fillId="0" borderId="0" xfId="42" applyFont="1" applyAlignment="1">
      <alignment horizontal="center" wrapText="1"/>
    </xf>
    <xf numFmtId="0" fontId="21" fillId="0" borderId="0" xfId="41" applyFont="1" applyBorder="1" applyAlignment="1"/>
    <xf numFmtId="0" fontId="20" fillId="0" borderId="14" xfId="41" applyFont="1" applyBorder="1" applyAlignment="1"/>
    <xf numFmtId="0" fontId="23" fillId="0" borderId="0" xfId="41" applyFont="1" applyBorder="1"/>
    <xf numFmtId="0" fontId="20" fillId="0" borderId="10" xfId="42" applyFont="1" applyBorder="1" applyAlignment="1">
      <alignment horizontal="left" wrapText="1"/>
    </xf>
    <xf numFmtId="0" fontId="21" fillId="0" borderId="0" xfId="0" applyFont="1" applyAlignment="1">
      <alignment horizontal="right"/>
    </xf>
    <xf numFmtId="0" fontId="0" fillId="0" borderId="0" xfId="0" applyBorder="1"/>
    <xf numFmtId="0" fontId="21" fillId="0" borderId="0" xfId="0" applyFont="1" applyBorder="1"/>
    <xf numFmtId="0" fontId="21" fillId="0" borderId="0" xfId="0" applyFont="1" applyAlignment="1"/>
    <xf numFmtId="0" fontId="21" fillId="0" borderId="0" xfId="41" applyFont="1" applyFill="1" applyBorder="1"/>
    <xf numFmtId="0" fontId="20" fillId="24" borderId="10" xfId="41" applyFont="1" applyFill="1" applyBorder="1"/>
    <xf numFmtId="0" fontId="21" fillId="24" borderId="0" xfId="41" applyFont="1" applyFill="1" applyBorder="1"/>
    <xf numFmtId="0" fontId="23" fillId="24" borderId="0" xfId="41" applyFont="1" applyFill="1" applyBorder="1"/>
    <xf numFmtId="0" fontId="20" fillId="24" borderId="0" xfId="41" applyFont="1" applyFill="1" applyBorder="1" applyAlignment="1">
      <alignment horizontal="center"/>
    </xf>
    <xf numFmtId="0" fontId="20" fillId="24" borderId="11" xfId="41" applyFont="1" applyFill="1" applyBorder="1" applyAlignment="1">
      <alignment horizontal="center"/>
    </xf>
    <xf numFmtId="0" fontId="20" fillId="0" borderId="0" xfId="41" applyFont="1" applyBorder="1"/>
    <xf numFmtId="0" fontId="24" fillId="0" borderId="0" xfId="0" applyFont="1" applyFill="1" applyBorder="1" applyAlignment="1">
      <alignment horizontal="left"/>
    </xf>
    <xf numFmtId="0" fontId="26" fillId="0" borderId="0" xfId="41" applyFont="1" applyBorder="1"/>
    <xf numFmtId="0" fontId="27" fillId="0" borderId="0" xfId="41" applyFont="1" applyBorder="1"/>
    <xf numFmtId="0" fontId="27" fillId="0" borderId="0" xfId="41" applyFont="1" applyBorder="1" applyAlignment="1">
      <alignment horizontal="center"/>
    </xf>
    <xf numFmtId="0" fontId="27" fillId="0" borderId="11" xfId="41" applyFont="1" applyBorder="1" applyAlignment="1">
      <alignment horizontal="center"/>
    </xf>
    <xf numFmtId="0" fontId="26" fillId="0" borderId="0" xfId="41" applyFont="1" applyFill="1" applyBorder="1"/>
    <xf numFmtId="0" fontId="26" fillId="0" borderId="0" xfId="0" applyFont="1" applyBorder="1"/>
    <xf numFmtId="0" fontId="28" fillId="0" borderId="0" xfId="0" applyFont="1" applyFill="1" applyBorder="1" applyAlignment="1">
      <alignment horizontal="left"/>
    </xf>
    <xf numFmtId="0" fontId="24" fillId="0" borderId="10" xfId="0" applyFont="1" applyFill="1" applyBorder="1"/>
    <xf numFmtId="0" fontId="21" fillId="24" borderId="0" xfId="42" applyFont="1" applyFill="1" applyBorder="1"/>
    <xf numFmtId="49" fontId="20" fillId="0" borderId="10" xfId="42" applyNumberFormat="1" applyFont="1" applyBorder="1"/>
    <xf numFmtId="0" fontId="20" fillId="0" borderId="10" xfId="0" applyFont="1" applyBorder="1"/>
    <xf numFmtId="0" fontId="20" fillId="0" borderId="0" xfId="0" applyFont="1" applyBorder="1"/>
    <xf numFmtId="0" fontId="29" fillId="0" borderId="0" xfId="0" applyFont="1" applyBorder="1"/>
    <xf numFmtId="0" fontId="25" fillId="0" borderId="0" xfId="0" applyFont="1" applyFill="1" applyBorder="1" applyAlignment="1">
      <alignment horizontal="left"/>
    </xf>
    <xf numFmtId="0" fontId="21" fillId="0" borderId="10" xfId="42" applyFont="1" applyBorder="1" applyAlignment="1">
      <alignment wrapText="1"/>
    </xf>
    <xf numFmtId="0" fontId="20" fillId="0" borderId="15" xfId="0" applyFont="1" applyBorder="1"/>
    <xf numFmtId="0" fontId="20" fillId="0" borderId="16" xfId="0" applyFont="1" applyBorder="1"/>
    <xf numFmtId="0" fontId="21" fillId="0" borderId="10" xfId="0" applyFont="1" applyBorder="1"/>
    <xf numFmtId="0" fontId="21" fillId="0" borderId="11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1" fillId="0" borderId="11" xfId="0" applyFont="1" applyBorder="1"/>
    <xf numFmtId="0" fontId="20" fillId="0" borderId="17" xfId="0" applyFont="1" applyBorder="1"/>
    <xf numFmtId="0" fontId="20" fillId="0" borderId="18" xfId="0" applyFont="1" applyBorder="1"/>
    <xf numFmtId="0" fontId="20" fillId="0" borderId="10" xfId="0" applyFont="1" applyBorder="1" applyAlignment="1">
      <alignment horizontal="left"/>
    </xf>
    <xf numFmtId="0" fontId="20" fillId="0" borderId="11" xfId="0" applyFont="1" applyBorder="1" applyAlignment="1">
      <alignment horizontal="justify"/>
    </xf>
    <xf numFmtId="0" fontId="21" fillId="0" borderId="11" xfId="0" applyFont="1" applyBorder="1" applyAlignment="1">
      <alignment horizontal="justify"/>
    </xf>
    <xf numFmtId="0" fontId="20" fillId="0" borderId="19" xfId="0" applyFont="1" applyBorder="1"/>
    <xf numFmtId="0" fontId="20" fillId="0" borderId="20" xfId="0" applyFont="1" applyBorder="1"/>
    <xf numFmtId="0" fontId="21" fillId="0" borderId="11" xfId="42" applyFont="1" applyBorder="1"/>
    <xf numFmtId="0" fontId="21" fillId="24" borderId="11" xfId="42" applyFont="1" applyFill="1" applyBorder="1"/>
    <xf numFmtId="0" fontId="20" fillId="0" borderId="11" xfId="0" applyFont="1" applyBorder="1"/>
    <xf numFmtId="0" fontId="21" fillId="0" borderId="0" xfId="0" applyFont="1" applyBorder="1" applyAlignment="1">
      <alignment horizontal="right"/>
    </xf>
    <xf numFmtId="0" fontId="20" fillId="0" borderId="19" xfId="42" applyFont="1" applyBorder="1"/>
    <xf numFmtId="0" fontId="21" fillId="0" borderId="21" xfId="42" applyFont="1" applyBorder="1"/>
    <xf numFmtId="0" fontId="12" fillId="0" borderId="19" xfId="42" applyBorder="1"/>
    <xf numFmtId="0" fontId="12" fillId="0" borderId="21" xfId="42" applyBorder="1"/>
    <xf numFmtId="0" fontId="21" fillId="0" borderId="0" xfId="42" applyFont="1" applyBorder="1" applyAlignment="1">
      <alignment horizontal="right"/>
    </xf>
    <xf numFmtId="0" fontId="24" fillId="0" borderId="11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5" fillId="0" borderId="11" xfId="0" applyFont="1" applyFill="1" applyBorder="1" applyAlignment="1">
      <alignment horizontal="left"/>
    </xf>
    <xf numFmtId="0" fontId="21" fillId="0" borderId="18" xfId="42" applyFont="1" applyBorder="1"/>
    <xf numFmtId="0" fontId="26" fillId="0" borderId="11" xfId="0" applyFont="1" applyBorder="1"/>
    <xf numFmtId="0" fontId="12" fillId="0" borderId="18" xfId="42" applyBorder="1"/>
    <xf numFmtId="0" fontId="21" fillId="0" borderId="22" xfId="42" applyFont="1" applyBorder="1"/>
    <xf numFmtId="0" fontId="24" fillId="24" borderId="10" xfId="0" applyFont="1" applyFill="1" applyBorder="1"/>
    <xf numFmtId="0" fontId="24" fillId="24" borderId="0" xfId="0" applyFont="1" applyFill="1" applyBorder="1" applyAlignment="1">
      <alignment horizontal="left"/>
    </xf>
    <xf numFmtId="0" fontId="25" fillId="24" borderId="11" xfId="0" applyFont="1" applyFill="1" applyBorder="1" applyAlignment="1">
      <alignment horizontal="left"/>
    </xf>
    <xf numFmtId="0" fontId="26" fillId="24" borderId="0" xfId="0" applyFont="1" applyFill="1" applyBorder="1"/>
    <xf numFmtId="0" fontId="21" fillId="24" borderId="0" xfId="0" applyFont="1" applyFill="1" applyBorder="1"/>
    <xf numFmtId="0" fontId="20" fillId="0" borderId="23" xfId="0" applyFont="1" applyBorder="1" applyAlignment="1">
      <alignment horizontal="center" vertical="center" wrapText="1"/>
    </xf>
    <xf numFmtId="165" fontId="21" fillId="0" borderId="24" xfId="26" applyNumberFormat="1" applyFont="1" applyBorder="1"/>
    <xf numFmtId="3" fontId="20" fillId="24" borderId="24" xfId="0" applyNumberFormat="1" applyFont="1" applyFill="1" applyBorder="1" applyAlignment="1">
      <alignment horizontal="left"/>
    </xf>
    <xf numFmtId="3" fontId="20" fillId="0" borderId="24" xfId="0" applyNumberFormat="1" applyFont="1" applyBorder="1" applyAlignment="1">
      <alignment horizontal="center"/>
    </xf>
    <xf numFmtId="3" fontId="26" fillId="0" borderId="24" xfId="0" applyNumberFormat="1" applyFont="1" applyBorder="1"/>
    <xf numFmtId="3" fontId="21" fillId="0" borderId="24" xfId="26" applyNumberFormat="1" applyFont="1" applyBorder="1"/>
    <xf numFmtId="3" fontId="21" fillId="0" borderId="24" xfId="26" applyNumberFormat="1" applyFont="1" applyBorder="1" applyAlignment="1">
      <alignment horizontal="right"/>
    </xf>
    <xf numFmtId="3" fontId="21" fillId="0" borderId="24" xfId="0" applyNumberFormat="1" applyFont="1" applyBorder="1"/>
    <xf numFmtId="3" fontId="26" fillId="0" borderId="24" xfId="0" applyNumberFormat="1" applyFont="1" applyBorder="1" applyAlignment="1">
      <alignment horizontal="right"/>
    </xf>
    <xf numFmtId="3" fontId="21" fillId="0" borderId="24" xfId="0" applyNumberFormat="1" applyFont="1" applyBorder="1" applyAlignment="1">
      <alignment horizontal="right"/>
    </xf>
    <xf numFmtId="3" fontId="20" fillId="0" borderId="25" xfId="0" applyNumberFormat="1" applyFont="1" applyBorder="1"/>
    <xf numFmtId="3" fontId="20" fillId="0" borderId="26" xfId="0" applyNumberFormat="1" applyFont="1" applyBorder="1"/>
    <xf numFmtId="3" fontId="20" fillId="0" borderId="24" xfId="0" applyNumberFormat="1" applyFont="1" applyBorder="1"/>
    <xf numFmtId="3" fontId="20" fillId="0" borderId="27" xfId="0" applyNumberFormat="1" applyFont="1" applyBorder="1"/>
    <xf numFmtId="3" fontId="20" fillId="0" borderId="28" xfId="0" applyNumberFormat="1" applyFont="1" applyBorder="1"/>
    <xf numFmtId="3" fontId="31" fillId="0" borderId="24" xfId="26" applyNumberFormat="1" applyFont="1" applyBorder="1"/>
    <xf numFmtId="0" fontId="21" fillId="0" borderId="0" xfId="41" applyFont="1" applyBorder="1" applyAlignment="1">
      <alignment vertical="center"/>
    </xf>
    <xf numFmtId="0" fontId="21" fillId="0" borderId="29" xfId="0" applyFont="1" applyBorder="1"/>
    <xf numFmtId="3" fontId="0" fillId="0" borderId="26" xfId="0" applyNumberFormat="1" applyBorder="1"/>
    <xf numFmtId="3" fontId="20" fillId="0" borderId="24" xfId="42" applyNumberFormat="1" applyFont="1" applyBorder="1" applyAlignment="1">
      <alignment horizontal="center"/>
    </xf>
    <xf numFmtId="3" fontId="26" fillId="0" borderId="24" xfId="42" applyNumberFormat="1" applyFont="1" applyBorder="1"/>
    <xf numFmtId="3" fontId="21" fillId="0" borderId="24" xfId="42" applyNumberFormat="1" applyFont="1" applyBorder="1"/>
    <xf numFmtId="3" fontId="21" fillId="0" borderId="28" xfId="0" applyNumberFormat="1" applyFont="1" applyBorder="1"/>
    <xf numFmtId="3" fontId="20" fillId="0" borderId="30" xfId="42" applyNumberFormat="1" applyFont="1" applyBorder="1"/>
    <xf numFmtId="3" fontId="20" fillId="24" borderId="24" xfId="42" applyNumberFormat="1" applyFont="1" applyFill="1" applyBorder="1" applyAlignment="1">
      <alignment horizontal="left"/>
    </xf>
    <xf numFmtId="3" fontId="20" fillId="0" borderId="24" xfId="42" applyNumberFormat="1" applyFont="1" applyFill="1" applyBorder="1" applyAlignment="1">
      <alignment horizontal="center"/>
    </xf>
    <xf numFmtId="3" fontId="21" fillId="0" borderId="24" xfId="42" applyNumberFormat="1" applyFont="1" applyFill="1" applyBorder="1"/>
    <xf numFmtId="3" fontId="21" fillId="0" borderId="24" xfId="42" applyNumberFormat="1" applyFont="1" applyFill="1" applyBorder="1" applyAlignment="1">
      <alignment wrapText="1"/>
    </xf>
    <xf numFmtId="3" fontId="21" fillId="0" borderId="27" xfId="0" applyNumberFormat="1" applyFont="1" applyBorder="1"/>
    <xf numFmtId="3" fontId="20" fillId="0" borderId="25" xfId="42" applyNumberFormat="1" applyFont="1" applyBorder="1"/>
    <xf numFmtId="0" fontId="0" fillId="0" borderId="24" xfId="0" applyBorder="1"/>
    <xf numFmtId="3" fontId="20" fillId="0" borderId="24" xfId="0" applyNumberFormat="1" applyFont="1" applyBorder="1" applyAlignment="1">
      <alignment horizontal="center" vertical="center"/>
    </xf>
    <xf numFmtId="0" fontId="20" fillId="0" borderId="23" xfId="42" applyFont="1" applyBorder="1" applyAlignment="1">
      <alignment horizontal="center" vertical="center" wrapText="1"/>
    </xf>
    <xf numFmtId="3" fontId="20" fillId="0" borderId="24" xfId="26" applyNumberFormat="1" applyFont="1" applyBorder="1" applyAlignment="1">
      <alignment horizontal="center"/>
    </xf>
    <xf numFmtId="0" fontId="20" fillId="25" borderId="10" xfId="41" applyFont="1" applyFill="1" applyBorder="1"/>
    <xf numFmtId="0" fontId="21" fillId="25" borderId="0" xfId="42" applyFont="1" applyFill="1" applyBorder="1"/>
    <xf numFmtId="0" fontId="20" fillId="0" borderId="0" xfId="42" applyFont="1" applyBorder="1"/>
    <xf numFmtId="3" fontId="20" fillId="25" borderId="24" xfId="0" applyNumberFormat="1" applyFont="1" applyFill="1" applyBorder="1" applyAlignment="1">
      <alignment horizontal="left"/>
    </xf>
    <xf numFmtId="0" fontId="20" fillId="0" borderId="10" xfId="42" applyFont="1" applyBorder="1" applyAlignment="1">
      <alignment horizontal="left"/>
    </xf>
    <xf numFmtId="0" fontId="20" fillId="0" borderId="0" xfId="42" applyFont="1" applyBorder="1" applyAlignment="1">
      <alignment horizontal="left"/>
    </xf>
    <xf numFmtId="0" fontId="20" fillId="0" borderId="24" xfId="42" applyFont="1" applyBorder="1" applyAlignment="1">
      <alignment horizontal="center" vertical="center" wrapText="1"/>
    </xf>
    <xf numFmtId="3" fontId="20" fillId="0" borderId="24" xfId="42" applyNumberFormat="1" applyFont="1" applyBorder="1" applyAlignment="1">
      <alignment horizontal="center" vertical="center" wrapText="1"/>
    </xf>
    <xf numFmtId="0" fontId="21" fillId="0" borderId="24" xfId="0" applyFont="1" applyBorder="1"/>
    <xf numFmtId="0" fontId="20" fillId="0" borderId="24" xfId="0" applyFont="1" applyBorder="1" applyAlignment="1">
      <alignment horizontal="center"/>
    </xf>
    <xf numFmtId="0" fontId="20" fillId="24" borderId="24" xfId="0" applyFont="1" applyFill="1" applyBorder="1" applyAlignment="1">
      <alignment horizontal="left"/>
    </xf>
    <xf numFmtId="0" fontId="20" fillId="0" borderId="31" xfId="0" applyFont="1" applyBorder="1" applyAlignment="1">
      <alignment horizontal="center" vertical="center"/>
    </xf>
    <xf numFmtId="164" fontId="20" fillId="24" borderId="29" xfId="0" applyNumberFormat="1" applyFont="1" applyFill="1" applyBorder="1"/>
    <xf numFmtId="164" fontId="20" fillId="0" borderId="29" xfId="0" applyNumberFormat="1" applyFont="1" applyFill="1" applyBorder="1"/>
    <xf numFmtId="164" fontId="21" fillId="0" borderId="29" xfId="0" applyNumberFormat="1" applyFont="1" applyFill="1" applyBorder="1"/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3" fontId="21" fillId="0" borderId="11" xfId="0" applyNumberFormat="1" applyFont="1" applyBorder="1"/>
    <xf numFmtId="3" fontId="20" fillId="24" borderId="11" xfId="0" applyNumberFormat="1" applyFont="1" applyFill="1" applyBorder="1" applyAlignment="1">
      <alignment horizontal="left"/>
    </xf>
    <xf numFmtId="3" fontId="20" fillId="0" borderId="11" xfId="0" applyNumberFormat="1" applyFont="1" applyBorder="1" applyAlignment="1">
      <alignment horizontal="center"/>
    </xf>
    <xf numFmtId="3" fontId="21" fillId="0" borderId="11" xfId="0" applyNumberFormat="1" applyFont="1" applyBorder="1" applyAlignment="1">
      <alignment horizontal="right"/>
    </xf>
    <xf numFmtId="3" fontId="20" fillId="0" borderId="22" xfId="0" applyNumberFormat="1" applyFont="1" applyBorder="1"/>
    <xf numFmtId="164" fontId="20" fillId="0" borderId="34" xfId="0" applyNumberFormat="1" applyFont="1" applyFill="1" applyBorder="1"/>
    <xf numFmtId="0" fontId="21" fillId="0" borderId="26" xfId="0" applyFont="1" applyBorder="1"/>
    <xf numFmtId="164" fontId="21" fillId="0" borderId="29" xfId="0" applyNumberFormat="1" applyFont="1" applyBorder="1"/>
    <xf numFmtId="164" fontId="20" fillId="0" borderId="29" xfId="0" applyNumberFormat="1" applyFont="1" applyBorder="1"/>
    <xf numFmtId="164" fontId="20" fillId="0" borderId="35" xfId="0" applyNumberFormat="1" applyFont="1" applyBorder="1"/>
    <xf numFmtId="164" fontId="20" fillId="0" borderId="36" xfId="0" applyNumberFormat="1" applyFont="1" applyBorder="1"/>
    <xf numFmtId="164" fontId="21" fillId="0" borderId="0" xfId="0" applyNumberFormat="1" applyFont="1" applyBorder="1"/>
    <xf numFmtId="0" fontId="20" fillId="0" borderId="11" xfId="0" applyFont="1" applyBorder="1" applyAlignment="1">
      <alignment horizontal="center" vertical="center" wrapText="1"/>
    </xf>
    <xf numFmtId="3" fontId="21" fillId="0" borderId="24" xfId="42" applyNumberFormat="1" applyFont="1" applyBorder="1" applyAlignment="1">
      <alignment horizontal="right" vertical="center" wrapText="1"/>
    </xf>
    <xf numFmtId="3" fontId="20" fillId="0" borderId="11" xfId="42" applyNumberFormat="1" applyFont="1" applyBorder="1" applyAlignment="1">
      <alignment horizontal="center"/>
    </xf>
    <xf numFmtId="3" fontId="26" fillId="0" borderId="11" xfId="42" applyNumberFormat="1" applyFont="1" applyBorder="1"/>
    <xf numFmtId="0" fontId="21" fillId="0" borderId="37" xfId="0" applyFont="1" applyBorder="1"/>
    <xf numFmtId="164" fontId="20" fillId="0" borderId="34" xfId="0" applyNumberFormat="1" applyFont="1" applyBorder="1"/>
    <xf numFmtId="3" fontId="21" fillId="0" borderId="11" xfId="42" applyNumberFormat="1" applyFont="1" applyBorder="1" applyAlignment="1">
      <alignment horizontal="right" vertical="center" wrapText="1"/>
    </xf>
    <xf numFmtId="0" fontId="21" fillId="0" borderId="0" xfId="41" applyFont="1" applyBorder="1" applyAlignment="1">
      <alignment horizontal="left"/>
    </xf>
    <xf numFmtId="0" fontId="20" fillId="0" borderId="0" xfId="41" applyFont="1" applyBorder="1" applyAlignment="1">
      <alignment horizontal="left"/>
    </xf>
    <xf numFmtId="0" fontId="20" fillId="0" borderId="11" xfId="41" applyFont="1" applyBorder="1" applyAlignment="1">
      <alignment horizontal="left"/>
    </xf>
    <xf numFmtId="0" fontId="20" fillId="0" borderId="32" xfId="0" applyFont="1" applyBorder="1" applyAlignment="1">
      <alignment horizontal="center" vertical="center" wrapText="1"/>
    </xf>
    <xf numFmtId="164" fontId="21" fillId="0" borderId="38" xfId="0" applyNumberFormat="1" applyFont="1" applyBorder="1"/>
    <xf numFmtId="164" fontId="20" fillId="0" borderId="37" xfId="0" applyNumberFormat="1" applyFont="1" applyBorder="1"/>
    <xf numFmtId="0" fontId="32" fillId="0" borderId="0" xfId="47" applyFill="1"/>
    <xf numFmtId="0" fontId="20" fillId="0" borderId="0" xfId="42" applyFont="1" applyAlignment="1">
      <alignment wrapText="1"/>
    </xf>
    <xf numFmtId="0" fontId="21" fillId="0" borderId="41" xfId="47" applyFont="1" applyFill="1" applyBorder="1" applyAlignment="1">
      <alignment horizontal="left" vertical="center" wrapText="1"/>
    </xf>
    <xf numFmtId="3" fontId="21" fillId="0" borderId="41" xfId="47" applyNumberFormat="1" applyFont="1" applyFill="1" applyBorder="1" applyAlignment="1">
      <alignment horizontal="right" vertical="center" wrapText="1"/>
    </xf>
    <xf numFmtId="0" fontId="24" fillId="0" borderId="41" xfId="47" applyFont="1" applyFill="1" applyBorder="1" applyAlignment="1">
      <alignment horizontal="left" vertical="center" wrapText="1"/>
    </xf>
    <xf numFmtId="3" fontId="24" fillId="0" borderId="41" xfId="47" applyNumberFormat="1" applyFont="1" applyFill="1" applyBorder="1" applyAlignment="1">
      <alignment horizontal="right" vertical="center" wrapText="1"/>
    </xf>
    <xf numFmtId="0" fontId="21" fillId="0" borderId="43" xfId="47" applyFont="1" applyFill="1" applyBorder="1" applyAlignment="1">
      <alignment horizontal="center" vertical="center" wrapText="1"/>
    </xf>
    <xf numFmtId="3" fontId="21" fillId="0" borderId="44" xfId="47" applyNumberFormat="1" applyFont="1" applyFill="1" applyBorder="1" applyAlignment="1">
      <alignment horizontal="right" vertical="center" wrapText="1"/>
    </xf>
    <xf numFmtId="0" fontId="24" fillId="0" borderId="43" xfId="47" applyFont="1" applyFill="1" applyBorder="1" applyAlignment="1">
      <alignment horizontal="center" vertical="center" wrapText="1"/>
    </xf>
    <xf numFmtId="3" fontId="24" fillId="0" borderId="44" xfId="47" applyNumberFormat="1" applyFont="1" applyFill="1" applyBorder="1" applyAlignment="1">
      <alignment horizontal="right" vertical="center" wrapText="1"/>
    </xf>
    <xf numFmtId="0" fontId="24" fillId="0" borderId="45" xfId="47" applyFont="1" applyFill="1" applyBorder="1" applyAlignment="1">
      <alignment horizontal="center" vertical="center" wrapText="1"/>
    </xf>
    <xf numFmtId="0" fontId="24" fillId="0" borderId="25" xfId="47" applyFont="1" applyFill="1" applyBorder="1" applyAlignment="1">
      <alignment horizontal="left" vertical="center" wrapText="1"/>
    </xf>
    <xf numFmtId="3" fontId="24" fillId="0" borderId="25" xfId="47" applyNumberFormat="1" applyFont="1" applyFill="1" applyBorder="1" applyAlignment="1">
      <alignment horizontal="right" vertical="center" wrapText="1"/>
    </xf>
    <xf numFmtId="3" fontId="24" fillId="0" borderId="34" xfId="47" applyNumberFormat="1" applyFont="1" applyFill="1" applyBorder="1" applyAlignment="1">
      <alignment horizontal="right" vertical="center" wrapText="1"/>
    </xf>
    <xf numFmtId="0" fontId="20" fillId="24" borderId="43" xfId="47" applyFont="1" applyFill="1" applyBorder="1" applyAlignment="1">
      <alignment horizontal="center" vertical="top" wrapText="1"/>
    </xf>
    <xf numFmtId="0" fontId="20" fillId="24" borderId="41" xfId="47" applyFont="1" applyFill="1" applyBorder="1" applyAlignment="1">
      <alignment horizontal="center" vertical="top" wrapText="1"/>
    </xf>
    <xf numFmtId="0" fontId="20" fillId="24" borderId="44" xfId="47" applyFont="1" applyFill="1" applyBorder="1" applyAlignment="1">
      <alignment horizontal="center" vertical="top" wrapText="1"/>
    </xf>
    <xf numFmtId="0" fontId="33" fillId="0" borderId="0" xfId="47" applyFont="1" applyFill="1" applyAlignment="1"/>
    <xf numFmtId="0" fontId="21" fillId="0" borderId="41" xfId="47" applyFont="1" applyFill="1" applyBorder="1" applyAlignment="1">
      <alignment horizontal="left" vertical="top" wrapText="1"/>
    </xf>
    <xf numFmtId="3" fontId="21" fillId="0" borderId="41" xfId="47" applyNumberFormat="1" applyFont="1" applyFill="1" applyBorder="1" applyAlignment="1">
      <alignment horizontal="right" vertical="top" wrapText="1"/>
    </xf>
    <xf numFmtId="0" fontId="24" fillId="0" borderId="41" xfId="47" applyFont="1" applyFill="1" applyBorder="1" applyAlignment="1">
      <alignment horizontal="left" vertical="top" wrapText="1"/>
    </xf>
    <xf numFmtId="3" fontId="24" fillId="0" borderId="41" xfId="47" applyNumberFormat="1" applyFont="1" applyFill="1" applyBorder="1" applyAlignment="1">
      <alignment horizontal="right" vertical="top" wrapText="1"/>
    </xf>
    <xf numFmtId="0" fontId="21" fillId="0" borderId="43" xfId="47" applyFont="1" applyFill="1" applyBorder="1" applyAlignment="1">
      <alignment horizontal="center" vertical="top" wrapText="1"/>
    </xf>
    <xf numFmtId="3" fontId="21" fillId="0" borderId="44" xfId="47" applyNumberFormat="1" applyFont="1" applyFill="1" applyBorder="1" applyAlignment="1">
      <alignment horizontal="right" vertical="top" wrapText="1"/>
    </xf>
    <xf numFmtId="0" fontId="24" fillId="0" borderId="43" xfId="47" applyFont="1" applyFill="1" applyBorder="1" applyAlignment="1">
      <alignment horizontal="center" vertical="top" wrapText="1"/>
    </xf>
    <xf numFmtId="3" fontId="24" fillId="0" borderId="44" xfId="47" applyNumberFormat="1" applyFont="1" applyFill="1" applyBorder="1" applyAlignment="1">
      <alignment horizontal="right" vertical="top" wrapText="1"/>
    </xf>
    <xf numFmtId="0" fontId="24" fillId="0" borderId="45" xfId="47" applyFont="1" applyFill="1" applyBorder="1" applyAlignment="1">
      <alignment horizontal="center" vertical="top" wrapText="1"/>
    </xf>
    <xf numFmtId="0" fontId="24" fillId="0" borderId="25" xfId="47" applyFont="1" applyFill="1" applyBorder="1" applyAlignment="1">
      <alignment horizontal="left" vertical="top" wrapText="1"/>
    </xf>
    <xf numFmtId="3" fontId="24" fillId="0" borderId="34" xfId="47" applyNumberFormat="1" applyFont="1" applyFill="1" applyBorder="1" applyAlignment="1">
      <alignment horizontal="right" vertical="top" wrapText="1"/>
    </xf>
    <xf numFmtId="0" fontId="32" fillId="0" borderId="0" xfId="47" applyFill="1" applyBorder="1"/>
    <xf numFmtId="0" fontId="20" fillId="24" borderId="10" xfId="47" applyFont="1" applyFill="1" applyBorder="1" applyAlignment="1">
      <alignment horizontal="center" vertical="top" wrapText="1"/>
    </xf>
    <xf numFmtId="0" fontId="20" fillId="24" borderId="29" xfId="47" applyFont="1" applyFill="1" applyBorder="1" applyAlignment="1">
      <alignment horizontal="center" vertical="top" wrapText="1"/>
    </xf>
    <xf numFmtId="3" fontId="21" fillId="0" borderId="29" xfId="47" applyNumberFormat="1" applyFont="1" applyFill="1" applyBorder="1" applyAlignment="1">
      <alignment horizontal="right" vertical="center" wrapText="1"/>
    </xf>
    <xf numFmtId="3" fontId="24" fillId="0" borderId="29" xfId="47" applyNumberFormat="1" applyFont="1" applyFill="1" applyBorder="1" applyAlignment="1">
      <alignment horizontal="right" vertical="center" wrapText="1"/>
    </xf>
    <xf numFmtId="3" fontId="24" fillId="0" borderId="35" xfId="47" applyNumberFormat="1" applyFont="1" applyFill="1" applyBorder="1" applyAlignment="1">
      <alignment horizontal="right" vertical="center" wrapText="1"/>
    </xf>
    <xf numFmtId="0" fontId="20" fillId="24" borderId="11" xfId="47" applyFont="1" applyFill="1" applyBorder="1" applyAlignment="1">
      <alignment horizontal="center" vertical="top" wrapText="1"/>
    </xf>
    <xf numFmtId="3" fontId="21" fillId="0" borderId="11" xfId="47" applyNumberFormat="1" applyFont="1" applyFill="1" applyBorder="1" applyAlignment="1">
      <alignment horizontal="right" vertical="center" wrapText="1"/>
    </xf>
    <xf numFmtId="3" fontId="24" fillId="0" borderId="20" xfId="47" applyNumberFormat="1" applyFont="1" applyFill="1" applyBorder="1" applyAlignment="1">
      <alignment horizontal="right" vertical="center" wrapText="1"/>
    </xf>
    <xf numFmtId="0" fontId="21" fillId="0" borderId="11" xfId="47" applyFont="1" applyFill="1" applyBorder="1" applyAlignment="1">
      <alignment horizontal="left" vertical="center" wrapText="1"/>
    </xf>
    <xf numFmtId="0" fontId="24" fillId="0" borderId="20" xfId="47" applyFont="1" applyFill="1" applyBorder="1" applyAlignment="1">
      <alignment horizontal="left" vertical="center" wrapText="1"/>
    </xf>
    <xf numFmtId="0" fontId="21" fillId="0" borderId="48" xfId="47" applyFont="1" applyFill="1" applyBorder="1" applyAlignment="1">
      <alignment horizontal="center" vertical="top" wrapText="1"/>
    </xf>
    <xf numFmtId="0" fontId="24" fillId="0" borderId="48" xfId="47" applyFont="1" applyFill="1" applyBorder="1" applyAlignment="1">
      <alignment horizontal="center" vertical="top" wrapText="1"/>
    </xf>
    <xf numFmtId="0" fontId="24" fillId="0" borderId="47" xfId="47" applyFont="1" applyFill="1" applyBorder="1" applyAlignment="1">
      <alignment horizontal="center" vertical="top" wrapText="1"/>
    </xf>
    <xf numFmtId="0" fontId="20" fillId="24" borderId="26" xfId="47" applyFont="1" applyFill="1" applyBorder="1" applyAlignment="1">
      <alignment horizontal="center" vertical="top" wrapText="1"/>
    </xf>
    <xf numFmtId="3" fontId="24" fillId="0" borderId="18" xfId="47" applyNumberFormat="1" applyFont="1" applyFill="1" applyBorder="1" applyAlignment="1">
      <alignment horizontal="right" vertical="center" wrapText="1"/>
    </xf>
    <xf numFmtId="0" fontId="24" fillId="0" borderId="50" xfId="47" applyFont="1" applyFill="1" applyBorder="1" applyAlignment="1">
      <alignment horizontal="center" vertical="top" wrapText="1"/>
    </xf>
    <xf numFmtId="3" fontId="24" fillId="0" borderId="46" xfId="47" applyNumberFormat="1" applyFont="1" applyFill="1" applyBorder="1" applyAlignment="1">
      <alignment horizontal="right" vertical="center" wrapText="1"/>
    </xf>
    <xf numFmtId="3" fontId="24" fillId="0" borderId="37" xfId="47" applyNumberFormat="1" applyFont="1" applyFill="1" applyBorder="1" applyAlignment="1">
      <alignment horizontal="right" vertical="center" wrapText="1"/>
    </xf>
    <xf numFmtId="0" fontId="20" fillId="0" borderId="0" xfId="42" applyFont="1" applyAlignment="1"/>
    <xf numFmtId="0" fontId="21" fillId="0" borderId="45" xfId="47" applyFont="1" applyFill="1" applyBorder="1" applyAlignment="1">
      <alignment horizontal="center" vertical="top" wrapText="1"/>
    </xf>
    <xf numFmtId="0" fontId="21" fillId="0" borderId="25" xfId="47" applyFont="1" applyFill="1" applyBorder="1" applyAlignment="1">
      <alignment horizontal="left" vertical="center" wrapText="1"/>
    </xf>
    <xf numFmtId="3" fontId="21" fillId="0" borderId="25" xfId="47" applyNumberFormat="1" applyFont="1" applyFill="1" applyBorder="1" applyAlignment="1">
      <alignment horizontal="right" vertical="center" wrapText="1"/>
    </xf>
    <xf numFmtId="3" fontId="21" fillId="0" borderId="34" xfId="47" applyNumberFormat="1" applyFont="1" applyFill="1" applyBorder="1" applyAlignment="1">
      <alignment horizontal="right" vertical="center" wrapText="1"/>
    </xf>
    <xf numFmtId="0" fontId="20" fillId="24" borderId="41" xfId="47" applyFont="1" applyFill="1" applyBorder="1" applyAlignment="1">
      <alignment horizontal="center" vertical="center" wrapText="1"/>
    </xf>
    <xf numFmtId="0" fontId="20" fillId="24" borderId="44" xfId="47" applyFont="1" applyFill="1" applyBorder="1" applyAlignment="1">
      <alignment horizontal="center" vertical="center" wrapText="1"/>
    </xf>
    <xf numFmtId="3" fontId="24" fillId="0" borderId="25" xfId="47" applyNumberFormat="1" applyFont="1" applyFill="1" applyBorder="1" applyAlignment="1">
      <alignment horizontal="right" vertical="top" wrapText="1"/>
    </xf>
    <xf numFmtId="0" fontId="21" fillId="0" borderId="45" xfId="47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1" fillId="0" borderId="0" xfId="0" applyFont="1" applyAlignment="1">
      <alignment horizontal="right"/>
    </xf>
    <xf numFmtId="0" fontId="20" fillId="0" borderId="0" xfId="42" applyFont="1" applyAlignment="1">
      <alignment horizontal="center" wrapText="1"/>
    </xf>
    <xf numFmtId="0" fontId="20" fillId="0" borderId="0" xfId="0" applyFont="1" applyBorder="1" applyAlignment="1">
      <alignment horizontal="center"/>
    </xf>
    <xf numFmtId="0" fontId="20" fillId="24" borderId="10" xfId="42" applyFont="1" applyFill="1" applyBorder="1" applyAlignment="1">
      <alignment horizontal="left" wrapText="1"/>
    </xf>
    <xf numFmtId="0" fontId="20" fillId="24" borderId="0" xfId="42" applyFont="1" applyFill="1" applyBorder="1" applyAlignment="1">
      <alignment horizontal="left" wrapText="1"/>
    </xf>
    <xf numFmtId="0" fontId="20" fillId="24" borderId="11" xfId="42" applyFont="1" applyFill="1" applyBorder="1" applyAlignment="1">
      <alignment horizontal="left" wrapText="1"/>
    </xf>
    <xf numFmtId="0" fontId="20" fillId="0" borderId="0" xfId="42" applyFont="1" applyAlignment="1">
      <alignment horizontal="center"/>
    </xf>
    <xf numFmtId="0" fontId="20" fillId="0" borderId="39" xfId="42" applyFont="1" applyBorder="1" applyAlignment="1">
      <alignment horizontal="left"/>
    </xf>
    <xf numFmtId="0" fontId="20" fillId="0" borderId="40" xfId="42" applyFont="1" applyBorder="1" applyAlignment="1">
      <alignment horizontal="left"/>
    </xf>
    <xf numFmtId="0" fontId="20" fillId="24" borderId="42" xfId="47" applyFont="1" applyFill="1" applyBorder="1" applyAlignment="1">
      <alignment horizontal="center" vertical="top" wrapText="1"/>
    </xf>
    <xf numFmtId="0" fontId="33" fillId="24" borderId="23" xfId="47" applyFont="1" applyFill="1" applyBorder="1"/>
    <xf numFmtId="0" fontId="33" fillId="24" borderId="33" xfId="47" applyFont="1" applyFill="1" applyBorder="1"/>
    <xf numFmtId="0" fontId="33" fillId="0" borderId="0" xfId="47" applyFont="1" applyFill="1" applyAlignment="1">
      <alignment horizontal="center"/>
    </xf>
    <xf numFmtId="0" fontId="20" fillId="0" borderId="0" xfId="42" applyFont="1" applyAlignment="1">
      <alignment horizontal="center" vertical="center" wrapText="1"/>
    </xf>
    <xf numFmtId="0" fontId="20" fillId="24" borderId="39" xfId="47" applyFont="1" applyFill="1" applyBorder="1" applyAlignment="1">
      <alignment horizontal="center" vertical="top" wrapText="1"/>
    </xf>
    <xf numFmtId="0" fontId="20" fillId="24" borderId="40" xfId="47" applyFont="1" applyFill="1" applyBorder="1" applyAlignment="1">
      <alignment horizontal="center" vertical="top" wrapText="1"/>
    </xf>
    <xf numFmtId="0" fontId="20" fillId="24" borderId="49" xfId="47" applyFont="1" applyFill="1" applyBorder="1" applyAlignment="1">
      <alignment horizontal="center" vertical="top" wrapText="1"/>
    </xf>
    <xf numFmtId="0" fontId="20" fillId="0" borderId="0" xfId="41" applyFont="1" applyAlignment="1">
      <alignment horizontal="center"/>
    </xf>
    <xf numFmtId="0" fontId="20" fillId="0" borderId="0" xfId="41" applyFont="1" applyBorder="1" applyAlignment="1">
      <alignment horizontal="center"/>
    </xf>
    <xf numFmtId="0" fontId="20" fillId="0" borderId="11" xfId="41" applyFont="1" applyBorder="1" applyAlignment="1">
      <alignment horizontal="center"/>
    </xf>
    <xf numFmtId="0" fontId="20" fillId="24" borderId="10" xfId="41" applyFont="1" applyFill="1" applyBorder="1" applyAlignment="1">
      <alignment horizontal="left"/>
    </xf>
    <xf numFmtId="0" fontId="20" fillId="24" borderId="0" xfId="41" applyFont="1" applyFill="1" applyBorder="1" applyAlignment="1">
      <alignment horizontal="left"/>
    </xf>
    <xf numFmtId="0" fontId="20" fillId="0" borderId="39" xfId="41" applyFont="1" applyBorder="1" applyAlignment="1">
      <alignment horizontal="left"/>
    </xf>
    <xf numFmtId="0" fontId="20" fillId="0" borderId="40" xfId="41" applyFont="1" applyBorder="1" applyAlignment="1">
      <alignment horizontal="left"/>
    </xf>
    <xf numFmtId="164" fontId="20" fillId="24" borderId="0" xfId="41" applyNumberFormat="1" applyFont="1" applyFill="1" applyBorder="1" applyAlignment="1">
      <alignment horizontal="right"/>
    </xf>
    <xf numFmtId="164" fontId="20" fillId="24" borderId="11" xfId="41" applyNumberFormat="1" applyFont="1" applyFill="1" applyBorder="1" applyAlignment="1">
      <alignment horizontal="right"/>
    </xf>
    <xf numFmtId="0" fontId="21" fillId="0" borderId="0" xfId="41" applyFont="1" applyBorder="1" applyAlignment="1">
      <alignment horizontal="left" wrapText="1"/>
    </xf>
    <xf numFmtId="164" fontId="20" fillId="0" borderId="12" xfId="41" applyNumberFormat="1" applyFont="1" applyBorder="1" applyAlignment="1">
      <alignment horizontal="right"/>
    </xf>
    <xf numFmtId="164" fontId="20" fillId="0" borderId="22" xfId="41" applyNumberFormat="1" applyFont="1" applyBorder="1" applyAlignment="1">
      <alignment horizontal="right"/>
    </xf>
    <xf numFmtId="0" fontId="20" fillId="24" borderId="0" xfId="41" applyFont="1" applyFill="1" applyBorder="1" applyAlignment="1">
      <alignment horizontal="right"/>
    </xf>
    <xf numFmtId="0" fontId="20" fillId="24" borderId="11" xfId="41" applyFont="1" applyFill="1" applyBorder="1" applyAlignment="1">
      <alignment horizontal="right"/>
    </xf>
    <xf numFmtId="0" fontId="27" fillId="0" borderId="0" xfId="41" applyFont="1" applyBorder="1" applyAlignment="1">
      <alignment horizontal="center"/>
    </xf>
    <xf numFmtId="0" fontId="27" fillId="0" borderId="11" xfId="4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24" borderId="23" xfId="47" applyFont="1" applyFill="1" applyBorder="1" applyAlignment="1">
      <alignment horizontal="center" vertical="top" wrapText="1"/>
    </xf>
    <xf numFmtId="0" fontId="20" fillId="24" borderId="33" xfId="47" applyFont="1" applyFill="1" applyBorder="1" applyAlignment="1">
      <alignment horizontal="center" vertical="top" wrapText="1"/>
    </xf>
    <xf numFmtId="0" fontId="20" fillId="24" borderId="42" xfId="47" applyFont="1" applyFill="1" applyBorder="1" applyAlignment="1">
      <alignment horizontal="center" vertical="center" wrapText="1"/>
    </xf>
    <xf numFmtId="0" fontId="20" fillId="24" borderId="23" xfId="47" applyFont="1" applyFill="1" applyBorder="1" applyAlignment="1">
      <alignment horizontal="center" vertical="center" wrapText="1"/>
    </xf>
    <xf numFmtId="0" fontId="20" fillId="24" borderId="33" xfId="47" applyFont="1" applyFill="1" applyBorder="1" applyAlignment="1">
      <alignment horizontal="center" vertical="center" wrapText="1"/>
    </xf>
    <xf numFmtId="0" fontId="34" fillId="0" borderId="0" xfId="47" applyFont="1" applyFill="1" applyAlignment="1">
      <alignment horizontal="right"/>
    </xf>
  </cellXfs>
  <cellStyles count="48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lölőszín (1)" xfId="30"/>
    <cellStyle name="Jelölőszín (2)" xfId="31"/>
    <cellStyle name="Jelölőszín (3)" xfId="32"/>
    <cellStyle name="Jelölőszín (4)" xfId="33"/>
    <cellStyle name="Jelölőszín (5)" xfId="34"/>
    <cellStyle name="Jelölőszín (6)" xfId="35"/>
    <cellStyle name="Jó" xfId="36" builtinId="26" customBuiltin="1"/>
    <cellStyle name="Kimenet" xfId="37" builtinId="21" customBuiltin="1"/>
    <cellStyle name="Magyarázó szöveg" xfId="38" builtinId="53" customBuiltin="1"/>
    <cellStyle name="Normál" xfId="0" builtinId="0"/>
    <cellStyle name="Normál 2" xfId="39"/>
    <cellStyle name="Normál 3" xfId="40"/>
    <cellStyle name="Normál 4" xfId="47"/>
    <cellStyle name="Normál_Munka1" xfId="41"/>
    <cellStyle name="Normál_Munka2" xfId="42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view="pageBreakPreview" zoomScale="60" zoomScaleNormal="100" workbookViewId="0">
      <selection activeCell="K7" sqref="K7"/>
    </sheetView>
  </sheetViews>
  <sheetFormatPr defaultRowHeight="12.75" x14ac:dyDescent="0.2"/>
  <cols>
    <col min="1" max="1" width="3.85546875" customWidth="1"/>
    <col min="2" max="2" width="50.28515625" customWidth="1"/>
    <col min="3" max="6" width="18.7109375" customWidth="1"/>
  </cols>
  <sheetData>
    <row r="1" spans="1:6" ht="15.75" x14ac:dyDescent="0.25">
      <c r="C1" s="29"/>
      <c r="D1" s="223" t="s">
        <v>309</v>
      </c>
      <c r="E1" s="223"/>
      <c r="F1" s="223"/>
    </row>
    <row r="2" spans="1:6" ht="15.75" x14ac:dyDescent="0.25">
      <c r="B2" s="26"/>
      <c r="C2" s="29"/>
    </row>
    <row r="3" spans="1:6" ht="15.75" x14ac:dyDescent="0.25">
      <c r="B3" s="26"/>
      <c r="C3" s="29"/>
    </row>
    <row r="4" spans="1:6" ht="31.5" customHeight="1" x14ac:dyDescent="0.25">
      <c r="A4" s="224" t="s">
        <v>16</v>
      </c>
      <c r="B4" s="224"/>
      <c r="C4" s="224"/>
      <c r="D4" s="224"/>
      <c r="E4" s="224"/>
      <c r="F4" s="224"/>
    </row>
    <row r="5" spans="1:6" ht="15.75" x14ac:dyDescent="0.25">
      <c r="B5" s="18"/>
    </row>
    <row r="6" spans="1:6" ht="15.75" x14ac:dyDescent="0.25">
      <c r="A6" s="225" t="s">
        <v>134</v>
      </c>
      <c r="B6" s="225"/>
      <c r="C6" s="225"/>
      <c r="D6" s="225"/>
      <c r="E6" s="225"/>
      <c r="F6" s="225"/>
    </row>
    <row r="7" spans="1:6" ht="15.75" x14ac:dyDescent="0.25">
      <c r="B7" s="19"/>
    </row>
    <row r="8" spans="1:6" ht="18" customHeight="1" thickBot="1" x14ac:dyDescent="0.3">
      <c r="F8" s="69" t="s">
        <v>110</v>
      </c>
    </row>
    <row r="9" spans="1:6" ht="39" customHeight="1" x14ac:dyDescent="0.25">
      <c r="A9" s="221" t="s">
        <v>11</v>
      </c>
      <c r="B9" s="222"/>
      <c r="C9" s="87" t="s">
        <v>6</v>
      </c>
      <c r="D9" s="161" t="s">
        <v>135</v>
      </c>
      <c r="E9" s="136" t="s">
        <v>147</v>
      </c>
      <c r="F9" s="137" t="s">
        <v>148</v>
      </c>
    </row>
    <row r="10" spans="1:6" ht="15.75" x14ac:dyDescent="0.25">
      <c r="A10" s="53"/>
      <c r="B10" s="54" t="s">
        <v>84</v>
      </c>
      <c r="C10" s="98">
        <f>SUM(C11:C14)</f>
        <v>41826614</v>
      </c>
      <c r="D10" s="98">
        <f>SUM(D11:D14)</f>
        <v>43811833</v>
      </c>
      <c r="E10" s="98">
        <f>SUM(E11:E14)</f>
        <v>43811833</v>
      </c>
      <c r="F10" s="147">
        <f>E10/D10*100</f>
        <v>100</v>
      </c>
    </row>
    <row r="11" spans="1:6" ht="15.75" x14ac:dyDescent="0.25">
      <c r="A11" s="55" t="s">
        <v>80</v>
      </c>
      <c r="B11" s="56" t="s">
        <v>81</v>
      </c>
      <c r="C11" s="94">
        <f>SUM('Társulás bevételek'!F18)</f>
        <v>41826614</v>
      </c>
      <c r="D11" s="94">
        <f>SUM('Társulás bevételek'!G18)</f>
        <v>43304014</v>
      </c>
      <c r="E11" s="94">
        <f>SUM('Társulás bevételek'!H18)</f>
        <v>43304014</v>
      </c>
      <c r="F11" s="146">
        <f>E11/D11*100</f>
        <v>100</v>
      </c>
    </row>
    <row r="12" spans="1:6" ht="15.75" x14ac:dyDescent="0.25">
      <c r="A12" s="55" t="s">
        <v>85</v>
      </c>
      <c r="B12" s="56" t="s">
        <v>86</v>
      </c>
      <c r="C12" s="94">
        <v>0</v>
      </c>
      <c r="D12" s="129">
        <v>0</v>
      </c>
      <c r="E12" s="129">
        <v>0</v>
      </c>
      <c r="F12" s="146">
        <v>0</v>
      </c>
    </row>
    <row r="13" spans="1:6" ht="15.75" x14ac:dyDescent="0.25">
      <c r="A13" s="55" t="s">
        <v>61</v>
      </c>
      <c r="B13" s="56" t="s">
        <v>26</v>
      </c>
      <c r="C13" s="94">
        <f>SUM('Ovi bev.jogcímcsoportonként'!D14)</f>
        <v>0</v>
      </c>
      <c r="D13" s="94">
        <f>SUM('Ovi bev.jogcímcsoportonként'!E12+'Társulás bevételek'!G14)</f>
        <v>507819</v>
      </c>
      <c r="E13" s="94">
        <f>SUM('Ovi bev.jogcímcsoportonként'!F12+'Társulás bevételek'!H14)</f>
        <v>507819</v>
      </c>
      <c r="F13" s="146">
        <f>E13/D13*100</f>
        <v>100</v>
      </c>
    </row>
    <row r="14" spans="1:6" ht="15.75" x14ac:dyDescent="0.25">
      <c r="A14" s="55" t="s">
        <v>87</v>
      </c>
      <c r="B14" s="56" t="s">
        <v>88</v>
      </c>
      <c r="C14" s="94">
        <v>0</v>
      </c>
      <c r="D14" s="129">
        <v>0</v>
      </c>
      <c r="E14" s="129">
        <v>0</v>
      </c>
      <c r="F14" s="146">
        <v>0</v>
      </c>
    </row>
    <row r="15" spans="1:6" ht="15.75" x14ac:dyDescent="0.25">
      <c r="A15" s="20"/>
      <c r="B15" s="56"/>
      <c r="C15" s="94"/>
      <c r="D15" s="129"/>
      <c r="E15" s="129"/>
      <c r="F15" s="146"/>
    </row>
    <row r="16" spans="1:6" ht="15.75" x14ac:dyDescent="0.25">
      <c r="A16" s="55"/>
      <c r="B16" s="57" t="s">
        <v>89</v>
      </c>
      <c r="C16" s="99">
        <f>SUM(C17:C19)</f>
        <v>0</v>
      </c>
      <c r="D16" s="99">
        <f>SUM(D17:D19)</f>
        <v>0</v>
      </c>
      <c r="E16" s="99">
        <f>SUM(E17:E19)</f>
        <v>0</v>
      </c>
      <c r="F16" s="147">
        <v>0</v>
      </c>
    </row>
    <row r="17" spans="1:6" ht="15.75" x14ac:dyDescent="0.25">
      <c r="A17" s="55" t="s">
        <v>59</v>
      </c>
      <c r="B17" s="56" t="s">
        <v>60</v>
      </c>
      <c r="C17" s="94">
        <v>0</v>
      </c>
      <c r="D17" s="129">
        <v>0</v>
      </c>
      <c r="E17" s="129">
        <v>0</v>
      </c>
      <c r="F17" s="146">
        <v>0</v>
      </c>
    </row>
    <row r="18" spans="1:6" ht="15.75" x14ac:dyDescent="0.25">
      <c r="A18" s="55" t="s">
        <v>90</v>
      </c>
      <c r="B18" s="56" t="s">
        <v>91</v>
      </c>
      <c r="C18" s="94">
        <v>0</v>
      </c>
      <c r="D18" s="129">
        <v>0</v>
      </c>
      <c r="E18" s="129">
        <v>0</v>
      </c>
      <c r="F18" s="146">
        <v>0</v>
      </c>
    </row>
    <row r="19" spans="1:6" ht="15.75" x14ac:dyDescent="0.25">
      <c r="A19" s="55" t="s">
        <v>92</v>
      </c>
      <c r="B19" s="56" t="s">
        <v>93</v>
      </c>
      <c r="C19" s="94">
        <v>0</v>
      </c>
      <c r="D19" s="129">
        <v>0</v>
      </c>
      <c r="E19" s="129">
        <v>0</v>
      </c>
      <c r="F19" s="146">
        <v>0</v>
      </c>
    </row>
    <row r="20" spans="1:6" ht="15.75" x14ac:dyDescent="0.25">
      <c r="A20" s="20"/>
      <c r="B20" s="56"/>
      <c r="C20" s="94"/>
      <c r="D20" s="129"/>
      <c r="E20" s="129"/>
      <c r="F20" s="146"/>
    </row>
    <row r="21" spans="1:6" ht="15.75" x14ac:dyDescent="0.25">
      <c r="A21" s="48" t="s">
        <v>62</v>
      </c>
      <c r="B21" s="57" t="s">
        <v>63</v>
      </c>
      <c r="C21" s="99">
        <f>SUM('Társulás bevételek'!F23+'Óvoda bevételek'!D15)</f>
        <v>606633</v>
      </c>
      <c r="D21" s="99">
        <f>SUM('Társulás bevételek'!G23+'Óvoda bevételek'!E15)</f>
        <v>606633</v>
      </c>
      <c r="E21" s="99">
        <f>SUM('Társulás bevételek'!H23+'Óvoda bevételek'!F15)</f>
        <v>606633</v>
      </c>
      <c r="F21" s="147">
        <f>E21/D21*100</f>
        <v>100</v>
      </c>
    </row>
    <row r="22" spans="1:6" ht="15.75" x14ac:dyDescent="0.25">
      <c r="A22" s="55"/>
      <c r="B22" s="58"/>
      <c r="C22" s="99"/>
      <c r="D22" s="129"/>
      <c r="E22" s="129"/>
      <c r="F22" s="146"/>
    </row>
    <row r="23" spans="1:6" ht="19.5" customHeight="1" x14ac:dyDescent="0.25">
      <c r="A23" s="59"/>
      <c r="B23" s="60" t="s">
        <v>94</v>
      </c>
      <c r="C23" s="100">
        <f>SUM(C10+C16+C21)</f>
        <v>42433247</v>
      </c>
      <c r="D23" s="100">
        <f>SUM(D10+D16+D21)</f>
        <v>44418466</v>
      </c>
      <c r="E23" s="100">
        <f>SUM(E10+E16+E21)</f>
        <v>44418466</v>
      </c>
      <c r="F23" s="147">
        <f>E23/D23*100</f>
        <v>100</v>
      </c>
    </row>
    <row r="24" spans="1:6" ht="31.5" customHeight="1" x14ac:dyDescent="0.25">
      <c r="A24" s="61"/>
      <c r="B24" s="62" t="s">
        <v>95</v>
      </c>
      <c r="C24" s="99">
        <f>SUM(C25:C29)</f>
        <v>42433247</v>
      </c>
      <c r="D24" s="99">
        <f>SUM(D25:D29)</f>
        <v>44388566</v>
      </c>
      <c r="E24" s="99">
        <f>SUM(E25:E29)</f>
        <v>42019229</v>
      </c>
      <c r="F24" s="163">
        <f>E24/D24*100</f>
        <v>94.662280822498303</v>
      </c>
    </row>
    <row r="25" spans="1:6" ht="15.75" x14ac:dyDescent="0.25">
      <c r="A25" s="55" t="s">
        <v>96</v>
      </c>
      <c r="B25" s="63" t="s">
        <v>12</v>
      </c>
      <c r="C25" s="94">
        <f>SUM('Óvoda kiadások'!H11)</f>
        <v>25830500</v>
      </c>
      <c r="D25" s="94">
        <f>SUM('Óvoda kiadások'!I11)</f>
        <v>26540500</v>
      </c>
      <c r="E25" s="94">
        <f>SUM('Óvoda kiadások'!J11)</f>
        <v>26329155</v>
      </c>
      <c r="F25" s="146">
        <f>E25/D25*100</f>
        <v>99.203688702172158</v>
      </c>
    </row>
    <row r="26" spans="1:6" ht="15.75" x14ac:dyDescent="0.25">
      <c r="A26" s="55" t="s">
        <v>97</v>
      </c>
      <c r="B26" s="58" t="s">
        <v>13</v>
      </c>
      <c r="C26" s="94">
        <f>SUM('Óvoda kiadások'!H19)</f>
        <v>2772247</v>
      </c>
      <c r="D26" s="94">
        <f>SUM('Óvoda kiadások'!I19)</f>
        <v>2804747</v>
      </c>
      <c r="E26" s="94">
        <f>SUM('Óvoda kiadások'!J19)</f>
        <v>2504619</v>
      </c>
      <c r="F26" s="146">
        <f>E26/D26*100</f>
        <v>89.299284391782933</v>
      </c>
    </row>
    <row r="27" spans="1:6" ht="15.75" customHeight="1" x14ac:dyDescent="0.25">
      <c r="A27" s="55" t="s">
        <v>77</v>
      </c>
      <c r="B27" s="56" t="s">
        <v>78</v>
      </c>
      <c r="C27" s="94">
        <f>SUM('Óvoda kiadások'!H22+'Óvoda kiadások'!H33+'Óvoda kiadások'!H58+'Társulás kiadások'!D15)</f>
        <v>13830500</v>
      </c>
      <c r="D27" s="94">
        <f>SUM('Óvoda kiadások'!I22+'Óvoda kiadások'!I33+'Óvoda kiadások'!I58+'Társulás kiadások'!E15)</f>
        <v>15043319</v>
      </c>
      <c r="E27" s="94">
        <f>SUM('Óvoda kiadások'!J22+'Óvoda kiadások'!J33+'Óvoda kiadások'!J58+'Társulás kiadások'!F15)</f>
        <v>13185455</v>
      </c>
      <c r="F27" s="146">
        <f>E27/D27*100</f>
        <v>87.649906247417874</v>
      </c>
    </row>
    <row r="28" spans="1:6" ht="18.75" customHeight="1" x14ac:dyDescent="0.25">
      <c r="A28" s="55" t="s">
        <v>98</v>
      </c>
      <c r="B28" s="63" t="s">
        <v>99</v>
      </c>
      <c r="C28" s="94">
        <v>0</v>
      </c>
      <c r="D28" s="129">
        <v>0</v>
      </c>
      <c r="E28" s="129">
        <v>0</v>
      </c>
      <c r="F28" s="146">
        <v>0</v>
      </c>
    </row>
    <row r="29" spans="1:6" ht="18.75" customHeight="1" x14ac:dyDescent="0.25">
      <c r="A29" s="55" t="s">
        <v>100</v>
      </c>
      <c r="B29" s="63" t="s">
        <v>101</v>
      </c>
      <c r="C29" s="94">
        <v>0</v>
      </c>
      <c r="D29" s="129">
        <v>0</v>
      </c>
      <c r="E29" s="129">
        <v>0</v>
      </c>
      <c r="F29" s="146">
        <v>0</v>
      </c>
    </row>
    <row r="30" spans="1:6" ht="15.75" x14ac:dyDescent="0.25">
      <c r="A30" s="55"/>
      <c r="B30" s="63"/>
      <c r="C30" s="94"/>
      <c r="D30" s="129"/>
      <c r="E30" s="129"/>
      <c r="F30" s="146"/>
    </row>
    <row r="31" spans="1:6" ht="15.75" x14ac:dyDescent="0.25">
      <c r="A31" s="61"/>
      <c r="B31" s="62" t="s">
        <v>102</v>
      </c>
      <c r="C31" s="99">
        <f>SUM(C32:C34)</f>
        <v>0</v>
      </c>
      <c r="D31" s="99">
        <f>SUM(D32:D34)</f>
        <v>29900</v>
      </c>
      <c r="E31" s="99">
        <f>SUM(E32:E34)</f>
        <v>29900</v>
      </c>
      <c r="F31" s="147">
        <f>E31/D31*100</f>
        <v>100</v>
      </c>
    </row>
    <row r="32" spans="1:6" ht="17.25" customHeight="1" x14ac:dyDescent="0.25">
      <c r="A32" s="55" t="s">
        <v>103</v>
      </c>
      <c r="B32" s="63" t="s">
        <v>104</v>
      </c>
      <c r="C32" s="94">
        <f>SUM('Óvoda kiadások'!H53)</f>
        <v>0</v>
      </c>
      <c r="D32" s="94">
        <f>SUM('Óvoda kiadások'!I53)</f>
        <v>29900</v>
      </c>
      <c r="E32" s="94">
        <f>SUM('Óvoda kiadások'!J53)</f>
        <v>29900</v>
      </c>
      <c r="F32" s="146">
        <f>E32/D32*100</f>
        <v>100</v>
      </c>
    </row>
    <row r="33" spans="1:6" ht="15.75" x14ac:dyDescent="0.25">
      <c r="A33" s="55" t="s">
        <v>55</v>
      </c>
      <c r="B33" s="63" t="s">
        <v>56</v>
      </c>
      <c r="C33" s="94">
        <v>0</v>
      </c>
      <c r="D33" s="129">
        <v>0</v>
      </c>
      <c r="E33" s="129">
        <v>0</v>
      </c>
      <c r="F33" s="146">
        <v>0</v>
      </c>
    </row>
    <row r="34" spans="1:6" ht="15.75" x14ac:dyDescent="0.25">
      <c r="A34" s="55" t="s">
        <v>105</v>
      </c>
      <c r="B34" s="63" t="s">
        <v>106</v>
      </c>
      <c r="C34" s="94">
        <v>0</v>
      </c>
      <c r="D34" s="129">
        <v>0</v>
      </c>
      <c r="E34" s="129">
        <v>0</v>
      </c>
      <c r="F34" s="146">
        <v>0</v>
      </c>
    </row>
    <row r="35" spans="1:6" ht="15.75" x14ac:dyDescent="0.25">
      <c r="A35" s="55"/>
      <c r="B35" s="63"/>
      <c r="C35" s="94"/>
      <c r="D35" s="129"/>
      <c r="E35" s="129"/>
      <c r="F35" s="146"/>
    </row>
    <row r="36" spans="1:6" ht="15.75" x14ac:dyDescent="0.25">
      <c r="A36" s="48" t="s">
        <v>107</v>
      </c>
      <c r="B36" s="62" t="s">
        <v>73</v>
      </c>
      <c r="C36" s="99">
        <v>0</v>
      </c>
      <c r="D36" s="129">
        <v>0</v>
      </c>
      <c r="E36" s="129">
        <v>0</v>
      </c>
      <c r="F36" s="146">
        <v>0</v>
      </c>
    </row>
    <row r="37" spans="1:6" ht="15.75" x14ac:dyDescent="0.25">
      <c r="A37" s="48"/>
      <c r="B37" s="62"/>
      <c r="C37" s="94"/>
      <c r="D37" s="129"/>
      <c r="E37" s="129"/>
      <c r="F37" s="146"/>
    </row>
    <row r="38" spans="1:6" ht="16.5" thickBot="1" x14ac:dyDescent="0.3">
      <c r="A38" s="64"/>
      <c r="B38" s="65" t="s">
        <v>108</v>
      </c>
      <c r="C38" s="101">
        <f>SUM(C24+C31+C36)</f>
        <v>42433247</v>
      </c>
      <c r="D38" s="101">
        <f>SUM(D24+D31+D36)</f>
        <v>44418466</v>
      </c>
      <c r="E38" s="101">
        <f>SUM(E24+E31+E36)</f>
        <v>42049129</v>
      </c>
      <c r="F38" s="148">
        <f>E38/D38*100</f>
        <v>94.665873873267032</v>
      </c>
    </row>
  </sheetData>
  <mergeCells count="4">
    <mergeCell ref="A9:B9"/>
    <mergeCell ref="D1:F1"/>
    <mergeCell ref="A4:F4"/>
    <mergeCell ref="A6:F6"/>
  </mergeCells>
  <phoneticPr fontId="22" type="noConversion"/>
  <printOptions headings="1" gridLines="1"/>
  <pageMargins left="0.75" right="0.75" top="1" bottom="1" header="0.5" footer="0.5"/>
  <pageSetup paperSize="9" scale="6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="60" zoomScaleNormal="100" workbookViewId="0">
      <pane ySplit="7" topLeftCell="A8" activePane="bottomLeft" state="frozen"/>
      <selection pane="bottomLeft" activeCell="A3" sqref="A3:H3"/>
    </sheetView>
  </sheetViews>
  <sheetFormatPr defaultRowHeight="12.75" x14ac:dyDescent="0.2"/>
  <cols>
    <col min="1" max="1" width="8.140625" style="164" customWidth="1"/>
    <col min="2" max="2" width="41" style="164" customWidth="1"/>
    <col min="3" max="8" width="17.7109375" style="164" customWidth="1"/>
    <col min="9" max="16384" width="9.140625" style="164"/>
  </cols>
  <sheetData>
    <row r="1" spans="1:8" ht="20.100000000000001" customHeight="1" x14ac:dyDescent="0.25">
      <c r="F1" s="223" t="s">
        <v>300</v>
      </c>
      <c r="G1" s="223"/>
      <c r="H1" s="223"/>
    </row>
    <row r="2" spans="1:8" ht="20.100000000000001" customHeight="1" x14ac:dyDescent="0.2"/>
    <row r="3" spans="1:8" ht="20.100000000000001" customHeight="1" x14ac:dyDescent="0.25">
      <c r="A3" s="229" t="s">
        <v>10</v>
      </c>
      <c r="B3" s="229"/>
      <c r="C3" s="229"/>
      <c r="D3" s="229"/>
      <c r="E3" s="229"/>
      <c r="F3" s="229"/>
      <c r="G3" s="229"/>
      <c r="H3" s="229"/>
    </row>
    <row r="4" spans="1:8" ht="20.100000000000001" customHeight="1" x14ac:dyDescent="0.25">
      <c r="A4" s="235" t="s">
        <v>171</v>
      </c>
      <c r="B4" s="235"/>
      <c r="C4" s="235"/>
      <c r="D4" s="235"/>
      <c r="E4" s="235"/>
      <c r="F4" s="235"/>
      <c r="G4" s="235"/>
      <c r="H4" s="235"/>
    </row>
    <row r="5" spans="1:8" ht="20.100000000000001" customHeight="1" thickBot="1" x14ac:dyDescent="0.25"/>
    <row r="6" spans="1:8" ht="36" customHeight="1" x14ac:dyDescent="0.2">
      <c r="A6" s="232" t="s">
        <v>230</v>
      </c>
      <c r="B6" s="257"/>
      <c r="C6" s="257"/>
      <c r="D6" s="257"/>
      <c r="E6" s="257"/>
      <c r="F6" s="257"/>
      <c r="G6" s="257"/>
      <c r="H6" s="258"/>
    </row>
    <row r="7" spans="1:8" ht="102" customHeight="1" x14ac:dyDescent="0.2">
      <c r="A7" s="178" t="s">
        <v>169</v>
      </c>
      <c r="B7" s="179" t="s">
        <v>11</v>
      </c>
      <c r="C7" s="179" t="s">
        <v>229</v>
      </c>
      <c r="D7" s="179" t="s">
        <v>228</v>
      </c>
      <c r="E7" s="179" t="s">
        <v>227</v>
      </c>
      <c r="F7" s="179" t="s">
        <v>112</v>
      </c>
      <c r="G7" s="179" t="s">
        <v>226</v>
      </c>
      <c r="H7" s="180" t="s">
        <v>225</v>
      </c>
    </row>
    <row r="8" spans="1:8" ht="30" customHeight="1" x14ac:dyDescent="0.2">
      <c r="A8" s="186" t="s">
        <v>224</v>
      </c>
      <c r="B8" s="166" t="s">
        <v>223</v>
      </c>
      <c r="C8" s="167">
        <v>2</v>
      </c>
      <c r="D8" s="167">
        <v>8521021</v>
      </c>
      <c r="E8" s="167">
        <v>140000</v>
      </c>
      <c r="F8" s="167">
        <v>400000</v>
      </c>
      <c r="G8" s="167">
        <v>0</v>
      </c>
      <c r="H8" s="171">
        <v>59767</v>
      </c>
    </row>
    <row r="9" spans="1:8" ht="30" customHeight="1" x14ac:dyDescent="0.2">
      <c r="A9" s="188" t="s">
        <v>222</v>
      </c>
      <c r="B9" s="168" t="s">
        <v>221</v>
      </c>
      <c r="C9" s="169">
        <v>2</v>
      </c>
      <c r="D9" s="169">
        <v>8521021</v>
      </c>
      <c r="E9" s="169">
        <v>140000</v>
      </c>
      <c r="F9" s="169">
        <v>400000</v>
      </c>
      <c r="G9" s="169">
        <v>0</v>
      </c>
      <c r="H9" s="173">
        <v>59767</v>
      </c>
    </row>
    <row r="10" spans="1:8" ht="30" customHeight="1" x14ac:dyDescent="0.2">
      <c r="A10" s="186" t="s">
        <v>220</v>
      </c>
      <c r="B10" s="166" t="s">
        <v>219</v>
      </c>
      <c r="C10" s="167">
        <v>1</v>
      </c>
      <c r="D10" s="167">
        <v>7495928</v>
      </c>
      <c r="E10" s="167">
        <v>70000</v>
      </c>
      <c r="F10" s="167">
        <v>200000</v>
      </c>
      <c r="G10" s="167">
        <v>189000</v>
      </c>
      <c r="H10" s="171">
        <v>0</v>
      </c>
    </row>
    <row r="11" spans="1:8" ht="30" customHeight="1" x14ac:dyDescent="0.2">
      <c r="A11" s="186" t="s">
        <v>218</v>
      </c>
      <c r="B11" s="166" t="s">
        <v>217</v>
      </c>
      <c r="C11" s="167">
        <v>1</v>
      </c>
      <c r="D11" s="167">
        <v>8527035</v>
      </c>
      <c r="E11" s="167">
        <v>110000</v>
      </c>
      <c r="F11" s="167">
        <v>200000</v>
      </c>
      <c r="G11" s="167">
        <v>127500</v>
      </c>
      <c r="H11" s="171">
        <v>0</v>
      </c>
    </row>
    <row r="12" spans="1:8" ht="30" customHeight="1" x14ac:dyDescent="0.2">
      <c r="A12" s="188" t="s">
        <v>216</v>
      </c>
      <c r="B12" s="168" t="s">
        <v>215</v>
      </c>
      <c r="C12" s="169">
        <v>2</v>
      </c>
      <c r="D12" s="169">
        <v>16022963</v>
      </c>
      <c r="E12" s="169">
        <v>180000</v>
      </c>
      <c r="F12" s="169">
        <v>400000</v>
      </c>
      <c r="G12" s="169">
        <v>316500</v>
      </c>
      <c r="H12" s="173">
        <v>0</v>
      </c>
    </row>
    <row r="13" spans="1:8" ht="30" customHeight="1" x14ac:dyDescent="0.2">
      <c r="A13" s="188" t="s">
        <v>214</v>
      </c>
      <c r="B13" s="168" t="s">
        <v>231</v>
      </c>
      <c r="C13" s="169">
        <v>4</v>
      </c>
      <c r="D13" s="169">
        <v>24543984</v>
      </c>
      <c r="E13" s="169">
        <v>320000</v>
      </c>
      <c r="F13" s="169">
        <v>800000</v>
      </c>
      <c r="G13" s="169">
        <v>316500</v>
      </c>
      <c r="H13" s="173">
        <v>59767</v>
      </c>
    </row>
    <row r="14" spans="1:8" ht="30" customHeight="1" thickBot="1" x14ac:dyDescent="0.25">
      <c r="A14" s="213" t="s">
        <v>213</v>
      </c>
      <c r="B14" s="214" t="s">
        <v>212</v>
      </c>
      <c r="C14" s="215">
        <v>4</v>
      </c>
      <c r="D14" s="215">
        <v>0</v>
      </c>
      <c r="E14" s="215">
        <v>0</v>
      </c>
      <c r="F14" s="215">
        <v>0</v>
      </c>
      <c r="G14" s="215">
        <v>0</v>
      </c>
      <c r="H14" s="216">
        <v>0</v>
      </c>
    </row>
  </sheetData>
  <mergeCells count="4">
    <mergeCell ref="A6:H6"/>
    <mergeCell ref="F1:H1"/>
    <mergeCell ref="A3:H3"/>
    <mergeCell ref="A4:H4"/>
  </mergeCells>
  <pageMargins left="0.25" right="0.25" top="0.75" bottom="0.75" header="0.3" footer="0.3"/>
  <pageSetup paperSize="9" scale="93" orientation="landscape" r:id="rId1"/>
  <headerFooter>
    <oddHeader>&amp;RÉrték típus: Fő</oddHeader>
    <oddFooter>&amp;LAdatellenőrző kód: 6f2b70-442-2620-9-68-448-1c34-3b78-636338792b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BreakPreview" zoomScale="60" zoomScaleNormal="100" workbookViewId="0">
      <pane ySplit="7" topLeftCell="A8" activePane="bottomLeft" state="frozen"/>
      <selection pane="bottomLeft" activeCell="C2" sqref="C2"/>
    </sheetView>
  </sheetViews>
  <sheetFormatPr defaultRowHeight="12.75" x14ac:dyDescent="0.2"/>
  <cols>
    <col min="1" max="1" width="8.140625" style="164" customWidth="1"/>
    <col min="2" max="2" width="41" style="164" customWidth="1"/>
    <col min="3" max="4" width="25.7109375" style="164" customWidth="1"/>
    <col min="5" max="16384" width="9.140625" style="164"/>
  </cols>
  <sheetData>
    <row r="1" spans="1:7" ht="20.100000000000001" customHeight="1" x14ac:dyDescent="0.25">
      <c r="C1" s="223" t="s">
        <v>299</v>
      </c>
      <c r="D1" s="223"/>
      <c r="E1" s="29"/>
    </row>
    <row r="2" spans="1:7" ht="20.100000000000001" customHeight="1" x14ac:dyDescent="0.2"/>
    <row r="3" spans="1:7" ht="20.100000000000001" customHeight="1" x14ac:dyDescent="0.25">
      <c r="A3" s="229" t="s">
        <v>10</v>
      </c>
      <c r="B3" s="229"/>
      <c r="C3" s="229"/>
      <c r="D3" s="229"/>
      <c r="E3" s="212"/>
      <c r="F3" s="212"/>
      <c r="G3" s="212"/>
    </row>
    <row r="4" spans="1:7" ht="20.100000000000001" customHeight="1" x14ac:dyDescent="0.25">
      <c r="A4" s="235" t="s">
        <v>171</v>
      </c>
      <c r="B4" s="235"/>
      <c r="C4" s="235"/>
      <c r="D4" s="235"/>
      <c r="E4" s="181"/>
      <c r="F4" s="181"/>
      <c r="G4" s="181"/>
    </row>
    <row r="5" spans="1:7" ht="20.100000000000001" customHeight="1" thickBot="1" x14ac:dyDescent="0.25"/>
    <row r="6" spans="1:7" ht="20.25" customHeight="1" x14ac:dyDescent="0.2">
      <c r="A6" s="259" t="s">
        <v>170</v>
      </c>
      <c r="B6" s="260"/>
      <c r="C6" s="260"/>
      <c r="D6" s="261"/>
    </row>
    <row r="7" spans="1:7" ht="27.75" customHeight="1" x14ac:dyDescent="0.2">
      <c r="A7" s="178" t="s">
        <v>169</v>
      </c>
      <c r="B7" s="217" t="s">
        <v>11</v>
      </c>
      <c r="C7" s="217" t="s">
        <v>168</v>
      </c>
      <c r="D7" s="218" t="s">
        <v>167</v>
      </c>
    </row>
    <row r="8" spans="1:7" ht="30" customHeight="1" x14ac:dyDescent="0.2">
      <c r="A8" s="186" t="s">
        <v>179</v>
      </c>
      <c r="B8" s="166" t="s">
        <v>255</v>
      </c>
      <c r="C8" s="183">
        <v>182105</v>
      </c>
      <c r="D8" s="187">
        <v>134401</v>
      </c>
    </row>
    <row r="9" spans="1:7" ht="30" customHeight="1" x14ac:dyDescent="0.2">
      <c r="A9" s="188" t="s">
        <v>254</v>
      </c>
      <c r="B9" s="168" t="s">
        <v>253</v>
      </c>
      <c r="C9" s="185">
        <v>182105</v>
      </c>
      <c r="D9" s="189">
        <v>134401</v>
      </c>
    </row>
    <row r="10" spans="1:7" ht="30" customHeight="1" x14ac:dyDescent="0.2">
      <c r="A10" s="188" t="s">
        <v>252</v>
      </c>
      <c r="B10" s="168" t="s">
        <v>251</v>
      </c>
      <c r="C10" s="185">
        <v>182105</v>
      </c>
      <c r="D10" s="189">
        <v>134401</v>
      </c>
    </row>
    <row r="11" spans="1:7" ht="30" customHeight="1" x14ac:dyDescent="0.2">
      <c r="A11" s="186" t="s">
        <v>250</v>
      </c>
      <c r="B11" s="166" t="s">
        <v>249</v>
      </c>
      <c r="C11" s="183">
        <v>88305</v>
      </c>
      <c r="D11" s="187">
        <v>259130</v>
      </c>
    </row>
    <row r="12" spans="1:7" ht="30" customHeight="1" x14ac:dyDescent="0.2">
      <c r="A12" s="188" t="s">
        <v>248</v>
      </c>
      <c r="B12" s="168" t="s">
        <v>247</v>
      </c>
      <c r="C12" s="185">
        <v>88305</v>
      </c>
      <c r="D12" s="189">
        <v>259130</v>
      </c>
    </row>
    <row r="13" spans="1:7" ht="30" customHeight="1" x14ac:dyDescent="0.2">
      <c r="A13" s="186" t="s">
        <v>166</v>
      </c>
      <c r="B13" s="166" t="s">
        <v>165</v>
      </c>
      <c r="C13" s="183">
        <v>487385</v>
      </c>
      <c r="D13" s="187">
        <v>2088293</v>
      </c>
    </row>
    <row r="14" spans="1:7" ht="30" customHeight="1" x14ac:dyDescent="0.2">
      <c r="A14" s="188" t="s">
        <v>164</v>
      </c>
      <c r="B14" s="168" t="s">
        <v>163</v>
      </c>
      <c r="C14" s="185">
        <v>487385</v>
      </c>
      <c r="D14" s="189">
        <v>2088293</v>
      </c>
    </row>
    <row r="15" spans="1:7" ht="30" customHeight="1" x14ac:dyDescent="0.2">
      <c r="A15" s="188" t="s">
        <v>162</v>
      </c>
      <c r="B15" s="168" t="s">
        <v>161</v>
      </c>
      <c r="C15" s="185">
        <v>575690</v>
      </c>
      <c r="D15" s="189">
        <v>2347423</v>
      </c>
    </row>
    <row r="16" spans="1:7" ht="30" customHeight="1" x14ac:dyDescent="0.2">
      <c r="A16" s="186" t="s">
        <v>246</v>
      </c>
      <c r="B16" s="182" t="s">
        <v>245</v>
      </c>
      <c r="C16" s="183">
        <v>5333</v>
      </c>
      <c r="D16" s="187">
        <v>0</v>
      </c>
    </row>
    <row r="17" spans="1:4" ht="70.5" customHeight="1" x14ac:dyDescent="0.2">
      <c r="A17" s="186" t="s">
        <v>220</v>
      </c>
      <c r="B17" s="182" t="s">
        <v>244</v>
      </c>
      <c r="C17" s="183">
        <v>5333</v>
      </c>
      <c r="D17" s="187">
        <v>0</v>
      </c>
    </row>
    <row r="18" spans="1:4" ht="30" customHeight="1" x14ac:dyDescent="0.2">
      <c r="A18" s="172" t="s">
        <v>243</v>
      </c>
      <c r="B18" s="168" t="s">
        <v>242</v>
      </c>
      <c r="C18" s="169">
        <v>5333</v>
      </c>
      <c r="D18" s="173">
        <v>0</v>
      </c>
    </row>
    <row r="19" spans="1:4" ht="30" customHeight="1" x14ac:dyDescent="0.2">
      <c r="A19" s="172" t="s">
        <v>241</v>
      </c>
      <c r="B19" s="168" t="s">
        <v>240</v>
      </c>
      <c r="C19" s="169">
        <v>5333</v>
      </c>
      <c r="D19" s="173">
        <v>0</v>
      </c>
    </row>
    <row r="20" spans="1:4" ht="30" customHeight="1" x14ac:dyDescent="0.2">
      <c r="A20" s="170" t="s">
        <v>239</v>
      </c>
      <c r="B20" s="166" t="s">
        <v>238</v>
      </c>
      <c r="C20" s="167">
        <v>4660</v>
      </c>
      <c r="D20" s="171">
        <v>7000</v>
      </c>
    </row>
    <row r="21" spans="1:4" ht="30" customHeight="1" x14ac:dyDescent="0.2">
      <c r="A21" s="172" t="s">
        <v>237</v>
      </c>
      <c r="B21" s="168" t="s">
        <v>236</v>
      </c>
      <c r="C21" s="169">
        <v>4660</v>
      </c>
      <c r="D21" s="173">
        <v>7000</v>
      </c>
    </row>
    <row r="22" spans="1:4" ht="30" customHeight="1" x14ac:dyDescent="0.2">
      <c r="A22" s="172" t="s">
        <v>160</v>
      </c>
      <c r="B22" s="168" t="s">
        <v>159</v>
      </c>
      <c r="C22" s="169">
        <v>767788</v>
      </c>
      <c r="D22" s="173">
        <v>2488824</v>
      </c>
    </row>
    <row r="23" spans="1:4" ht="30" customHeight="1" x14ac:dyDescent="0.2">
      <c r="A23" s="170" t="s">
        <v>158</v>
      </c>
      <c r="B23" s="166" t="s">
        <v>157</v>
      </c>
      <c r="C23" s="167">
        <v>216026</v>
      </c>
      <c r="D23" s="171">
        <v>216026</v>
      </c>
    </row>
    <row r="24" spans="1:4" ht="30" customHeight="1" x14ac:dyDescent="0.2">
      <c r="A24" s="170" t="s">
        <v>156</v>
      </c>
      <c r="B24" s="166" t="s">
        <v>155</v>
      </c>
      <c r="C24" s="167">
        <v>-572947</v>
      </c>
      <c r="D24" s="171">
        <v>-1591246</v>
      </c>
    </row>
    <row r="25" spans="1:4" ht="30" customHeight="1" x14ac:dyDescent="0.2">
      <c r="A25" s="170" t="s">
        <v>154</v>
      </c>
      <c r="B25" s="166" t="s">
        <v>153</v>
      </c>
      <c r="C25" s="167">
        <v>-1018299</v>
      </c>
      <c r="D25" s="171">
        <v>1265997</v>
      </c>
    </row>
    <row r="26" spans="1:4" ht="30" customHeight="1" x14ac:dyDescent="0.2">
      <c r="A26" s="172" t="s">
        <v>152</v>
      </c>
      <c r="B26" s="168" t="s">
        <v>151</v>
      </c>
      <c r="C26" s="169">
        <v>-1375220</v>
      </c>
      <c r="D26" s="173">
        <v>-109223</v>
      </c>
    </row>
    <row r="27" spans="1:4" ht="30" customHeight="1" x14ac:dyDescent="0.2">
      <c r="A27" s="170" t="s">
        <v>235</v>
      </c>
      <c r="B27" s="166" t="s">
        <v>234</v>
      </c>
      <c r="C27" s="167">
        <v>2143008</v>
      </c>
      <c r="D27" s="171">
        <v>2598047</v>
      </c>
    </row>
    <row r="28" spans="1:4" ht="30" customHeight="1" x14ac:dyDescent="0.2">
      <c r="A28" s="172" t="s">
        <v>233</v>
      </c>
      <c r="B28" s="168" t="s">
        <v>232</v>
      </c>
      <c r="C28" s="169">
        <v>2143008</v>
      </c>
      <c r="D28" s="173">
        <v>2598047</v>
      </c>
    </row>
    <row r="29" spans="1:4" ht="30" customHeight="1" thickBot="1" x14ac:dyDescent="0.25">
      <c r="A29" s="174" t="s">
        <v>150</v>
      </c>
      <c r="B29" s="175" t="s">
        <v>149</v>
      </c>
      <c r="C29" s="176">
        <v>767788</v>
      </c>
      <c r="D29" s="177">
        <v>2488824</v>
      </c>
    </row>
  </sheetData>
  <mergeCells count="4">
    <mergeCell ref="A4:D4"/>
    <mergeCell ref="A6:D6"/>
    <mergeCell ref="C1:D1"/>
    <mergeCell ref="A3:D3"/>
  </mergeCells>
  <pageMargins left="0.7" right="0.7" top="0.75" bottom="0.75" header="0.3" footer="0.3"/>
  <pageSetup paperSize="9" scale="88" orientation="portrait" r:id="rId1"/>
  <headerFooter>
    <oddHeader>&amp;RÉrték típus: Forint</oddHeader>
    <oddFooter>&amp;LAdatellenőrző kód: 6f2b70-442-2620-9-68-448-1c34-3b78-636338792b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view="pageBreakPreview" zoomScale="60" zoomScaleNormal="100" workbookViewId="0">
      <pane ySplit="7" topLeftCell="A8" activePane="bottomLeft" state="frozen"/>
      <selection pane="bottomLeft" activeCell="B2" sqref="B2"/>
    </sheetView>
  </sheetViews>
  <sheetFormatPr defaultRowHeight="12.75" x14ac:dyDescent="0.2"/>
  <cols>
    <col min="1" max="1" width="8.140625" style="164" customWidth="1"/>
    <col min="2" max="2" width="41" style="164" customWidth="1"/>
    <col min="3" max="3" width="32.85546875" style="164" customWidth="1"/>
    <col min="4" max="16384" width="9.140625" style="164"/>
  </cols>
  <sheetData>
    <row r="1" spans="1:4" ht="20.100000000000001" customHeight="1" x14ac:dyDescent="0.25">
      <c r="B1" s="223" t="s">
        <v>298</v>
      </c>
      <c r="C1" s="223"/>
    </row>
    <row r="2" spans="1:4" ht="20.100000000000001" customHeight="1" x14ac:dyDescent="0.2"/>
    <row r="3" spans="1:4" ht="20.100000000000001" customHeight="1" x14ac:dyDescent="0.25">
      <c r="D3" s="212"/>
    </row>
    <row r="4" spans="1:4" ht="20.100000000000001" customHeight="1" x14ac:dyDescent="0.25">
      <c r="D4" s="181"/>
    </row>
    <row r="5" spans="1:4" ht="20.100000000000001" customHeight="1" thickBot="1" x14ac:dyDescent="0.25"/>
    <row r="6" spans="1:4" ht="15.75" x14ac:dyDescent="0.25">
      <c r="A6" s="232" t="s">
        <v>191</v>
      </c>
      <c r="B6" s="233"/>
      <c r="C6" s="234"/>
    </row>
    <row r="7" spans="1:4" ht="15.75" x14ac:dyDescent="0.2">
      <c r="A7" s="178" t="s">
        <v>169</v>
      </c>
      <c r="B7" s="179" t="s">
        <v>11</v>
      </c>
      <c r="C7" s="180" t="s">
        <v>190</v>
      </c>
    </row>
    <row r="8" spans="1:4" ht="30" customHeight="1" x14ac:dyDescent="0.2">
      <c r="A8" s="186" t="s">
        <v>189</v>
      </c>
      <c r="B8" s="166" t="s">
        <v>188</v>
      </c>
      <c r="C8" s="171">
        <v>507814</v>
      </c>
    </row>
    <row r="9" spans="1:4" ht="30" customHeight="1" x14ac:dyDescent="0.2">
      <c r="A9" s="186" t="s">
        <v>187</v>
      </c>
      <c r="B9" s="166" t="s">
        <v>186</v>
      </c>
      <c r="C9" s="171">
        <v>41926038</v>
      </c>
    </row>
    <row r="10" spans="1:4" ht="30" customHeight="1" x14ac:dyDescent="0.2">
      <c r="A10" s="188" t="s">
        <v>185</v>
      </c>
      <c r="B10" s="168" t="s">
        <v>184</v>
      </c>
      <c r="C10" s="173">
        <v>-41418224</v>
      </c>
    </row>
    <row r="11" spans="1:4" ht="30" customHeight="1" x14ac:dyDescent="0.2">
      <c r="A11" s="186" t="s">
        <v>183</v>
      </c>
      <c r="B11" s="166" t="s">
        <v>182</v>
      </c>
      <c r="C11" s="171">
        <v>43765647</v>
      </c>
    </row>
    <row r="12" spans="1:4" ht="30" customHeight="1" x14ac:dyDescent="0.2">
      <c r="A12" s="188" t="s">
        <v>179</v>
      </c>
      <c r="B12" s="168" t="s">
        <v>178</v>
      </c>
      <c r="C12" s="173">
        <v>43765647</v>
      </c>
    </row>
    <row r="13" spans="1:4" ht="30" customHeight="1" x14ac:dyDescent="0.2">
      <c r="A13" s="188" t="s">
        <v>177</v>
      </c>
      <c r="B13" s="168" t="s">
        <v>176</v>
      </c>
      <c r="C13" s="173">
        <v>2347423</v>
      </c>
    </row>
    <row r="14" spans="1:4" ht="30" customHeight="1" x14ac:dyDescent="0.2">
      <c r="A14" s="188" t="s">
        <v>175</v>
      </c>
      <c r="B14" s="168" t="s">
        <v>174</v>
      </c>
      <c r="C14" s="173">
        <v>2347423</v>
      </c>
    </row>
    <row r="15" spans="1:4" ht="30" customHeight="1" thickBot="1" x14ac:dyDescent="0.25">
      <c r="A15" s="190" t="s">
        <v>173</v>
      </c>
      <c r="B15" s="175" t="s">
        <v>172</v>
      </c>
      <c r="C15" s="177">
        <v>2347423</v>
      </c>
    </row>
  </sheetData>
  <mergeCells count="2">
    <mergeCell ref="A6:C6"/>
    <mergeCell ref="B1:C1"/>
  </mergeCells>
  <pageMargins left="0.7" right="0.7" top="0.75" bottom="0.75" header="0.3" footer="0.3"/>
  <pageSetup paperSize="9" orientation="portrait" r:id="rId1"/>
  <headerFooter>
    <oddHeader>&amp;RÉrték típus: Forint</oddHeader>
    <oddFooter>&amp;LAdatellenőrző kód: 6f2b70-442-2620-9-68-448-1c34-3b78-636338792b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view="pageBreakPreview" zoomScale="60" zoomScaleNormal="100" workbookViewId="0">
      <pane ySplit="7" topLeftCell="A8" activePane="bottomLeft" state="frozen"/>
      <selection pane="bottomLeft" activeCell="C2" sqref="C2"/>
    </sheetView>
  </sheetViews>
  <sheetFormatPr defaultRowHeight="12.75" x14ac:dyDescent="0.2"/>
  <cols>
    <col min="1" max="1" width="8.140625" style="164" customWidth="1"/>
    <col min="2" max="2" width="41" style="164" customWidth="1"/>
    <col min="3" max="4" width="25.7109375" style="164" customWidth="1"/>
    <col min="5" max="16384" width="9.140625" style="164"/>
  </cols>
  <sheetData>
    <row r="1" spans="1:4" ht="20.100000000000001" customHeight="1" x14ac:dyDescent="0.25">
      <c r="B1" s="29"/>
      <c r="C1" s="223" t="s">
        <v>297</v>
      </c>
      <c r="D1" s="223"/>
    </row>
    <row r="2" spans="1:4" ht="20.100000000000001" customHeight="1" x14ac:dyDescent="0.2"/>
    <row r="3" spans="1:4" ht="20.100000000000001" customHeight="1" x14ac:dyDescent="0.25">
      <c r="A3" s="229" t="s">
        <v>10</v>
      </c>
      <c r="B3" s="229"/>
      <c r="C3" s="229"/>
      <c r="D3" s="229"/>
    </row>
    <row r="4" spans="1:4" ht="20.100000000000001" customHeight="1" x14ac:dyDescent="0.25">
      <c r="A4" s="235" t="s">
        <v>171</v>
      </c>
      <c r="B4" s="235"/>
      <c r="C4" s="235"/>
      <c r="D4" s="235"/>
    </row>
    <row r="5" spans="1:4" ht="20.100000000000001" customHeight="1" thickBot="1" x14ac:dyDescent="0.25"/>
    <row r="6" spans="1:4" ht="20.25" customHeight="1" x14ac:dyDescent="0.2">
      <c r="A6" s="232" t="s">
        <v>211</v>
      </c>
      <c r="B6" s="257"/>
      <c r="C6" s="257"/>
      <c r="D6" s="258"/>
    </row>
    <row r="7" spans="1:4" ht="22.5" customHeight="1" x14ac:dyDescent="0.2">
      <c r="A7" s="178" t="s">
        <v>169</v>
      </c>
      <c r="B7" s="179" t="s">
        <v>11</v>
      </c>
      <c r="C7" s="179" t="s">
        <v>168</v>
      </c>
      <c r="D7" s="180" t="s">
        <v>167</v>
      </c>
    </row>
    <row r="8" spans="1:4" ht="30" customHeight="1" x14ac:dyDescent="0.2">
      <c r="A8" s="186" t="s">
        <v>275</v>
      </c>
      <c r="B8" s="182" t="s">
        <v>274</v>
      </c>
      <c r="C8" s="183">
        <v>31932146</v>
      </c>
      <c r="D8" s="187">
        <v>43189957</v>
      </c>
    </row>
    <row r="9" spans="1:4" ht="30" customHeight="1" x14ac:dyDescent="0.2">
      <c r="A9" s="186" t="s">
        <v>273</v>
      </c>
      <c r="B9" s="182" t="s">
        <v>272</v>
      </c>
      <c r="C9" s="183">
        <v>4</v>
      </c>
      <c r="D9" s="187">
        <v>507725</v>
      </c>
    </row>
    <row r="10" spans="1:4" ht="30" customHeight="1" x14ac:dyDescent="0.2">
      <c r="A10" s="188" t="s">
        <v>208</v>
      </c>
      <c r="B10" s="184" t="s">
        <v>207</v>
      </c>
      <c r="C10" s="185">
        <v>31932150</v>
      </c>
      <c r="D10" s="189">
        <v>43697682</v>
      </c>
    </row>
    <row r="11" spans="1:4" ht="30" customHeight="1" x14ac:dyDescent="0.2">
      <c r="A11" s="186" t="s">
        <v>271</v>
      </c>
      <c r="B11" s="182" t="s">
        <v>270</v>
      </c>
      <c r="C11" s="183">
        <v>832665</v>
      </c>
      <c r="D11" s="187">
        <v>1128168</v>
      </c>
    </row>
    <row r="12" spans="1:4" ht="30" customHeight="1" x14ac:dyDescent="0.2">
      <c r="A12" s="186" t="s">
        <v>206</v>
      </c>
      <c r="B12" s="182" t="s">
        <v>205</v>
      </c>
      <c r="C12" s="183">
        <v>7861260</v>
      </c>
      <c r="D12" s="187">
        <v>9311397</v>
      </c>
    </row>
    <row r="13" spans="1:4" ht="30" customHeight="1" x14ac:dyDescent="0.2">
      <c r="A13" s="188" t="s">
        <v>173</v>
      </c>
      <c r="B13" s="184" t="s">
        <v>204</v>
      </c>
      <c r="C13" s="185">
        <v>8693925</v>
      </c>
      <c r="D13" s="189">
        <v>10439565</v>
      </c>
    </row>
    <row r="14" spans="1:4" ht="30" customHeight="1" x14ac:dyDescent="0.2">
      <c r="A14" s="186" t="s">
        <v>269</v>
      </c>
      <c r="B14" s="182" t="s">
        <v>268</v>
      </c>
      <c r="C14" s="183">
        <v>19580039</v>
      </c>
      <c r="D14" s="187">
        <v>25240451</v>
      </c>
    </row>
    <row r="15" spans="1:4" ht="30" customHeight="1" x14ac:dyDescent="0.2">
      <c r="A15" s="186" t="s">
        <v>267</v>
      </c>
      <c r="B15" s="182" t="s">
        <v>266</v>
      </c>
      <c r="C15" s="183">
        <v>617956</v>
      </c>
      <c r="D15" s="187">
        <v>1466551</v>
      </c>
    </row>
    <row r="16" spans="1:4" ht="30" customHeight="1" x14ac:dyDescent="0.2">
      <c r="A16" s="186" t="s">
        <v>265</v>
      </c>
      <c r="B16" s="182" t="s">
        <v>264</v>
      </c>
      <c r="C16" s="183">
        <v>1875103</v>
      </c>
      <c r="D16" s="187">
        <v>2546000</v>
      </c>
    </row>
    <row r="17" spans="1:4" ht="30" customHeight="1" x14ac:dyDescent="0.2">
      <c r="A17" s="188" t="s">
        <v>263</v>
      </c>
      <c r="B17" s="184" t="s">
        <v>262</v>
      </c>
      <c r="C17" s="185">
        <v>22073098</v>
      </c>
      <c r="D17" s="189">
        <v>29253002</v>
      </c>
    </row>
    <row r="18" spans="1:4" ht="30" customHeight="1" x14ac:dyDescent="0.2">
      <c r="A18" s="188" t="s">
        <v>261</v>
      </c>
      <c r="B18" s="184" t="s">
        <v>260</v>
      </c>
      <c r="C18" s="185">
        <v>47705</v>
      </c>
      <c r="D18" s="189">
        <v>71247</v>
      </c>
    </row>
    <row r="19" spans="1:4" ht="30" customHeight="1" x14ac:dyDescent="0.2">
      <c r="A19" s="188" t="s">
        <v>203</v>
      </c>
      <c r="B19" s="184" t="s">
        <v>202</v>
      </c>
      <c r="C19" s="185">
        <v>2132158</v>
      </c>
      <c r="D19" s="189">
        <v>2667960</v>
      </c>
    </row>
    <row r="20" spans="1:4" ht="30" customHeight="1" x14ac:dyDescent="0.2">
      <c r="A20" s="188" t="s">
        <v>201</v>
      </c>
      <c r="B20" s="184" t="s">
        <v>200</v>
      </c>
      <c r="C20" s="185">
        <v>-1014736</v>
      </c>
      <c r="D20" s="189">
        <v>1265908</v>
      </c>
    </row>
    <row r="21" spans="1:4" ht="30" customHeight="1" x14ac:dyDescent="0.2">
      <c r="A21" s="186" t="s">
        <v>199</v>
      </c>
      <c r="B21" s="182" t="s">
        <v>198</v>
      </c>
      <c r="C21" s="183">
        <v>40</v>
      </c>
      <c r="D21" s="187">
        <v>89</v>
      </c>
    </row>
    <row r="22" spans="1:4" ht="30" customHeight="1" x14ac:dyDescent="0.2">
      <c r="A22" s="188" t="s">
        <v>197</v>
      </c>
      <c r="B22" s="184" t="s">
        <v>196</v>
      </c>
      <c r="C22" s="185">
        <v>40</v>
      </c>
      <c r="D22" s="189">
        <v>89</v>
      </c>
    </row>
    <row r="23" spans="1:4" ht="30" customHeight="1" x14ac:dyDescent="0.2">
      <c r="A23" s="186" t="s">
        <v>259</v>
      </c>
      <c r="B23" s="182" t="s">
        <v>258</v>
      </c>
      <c r="C23" s="183">
        <v>3603</v>
      </c>
      <c r="D23" s="187">
        <v>0</v>
      </c>
    </row>
    <row r="24" spans="1:4" ht="30" customHeight="1" x14ac:dyDescent="0.2">
      <c r="A24" s="188" t="s">
        <v>257</v>
      </c>
      <c r="B24" s="184" t="s">
        <v>256</v>
      </c>
      <c r="C24" s="185">
        <v>3603</v>
      </c>
      <c r="D24" s="189">
        <v>0</v>
      </c>
    </row>
    <row r="25" spans="1:4" ht="30" customHeight="1" x14ac:dyDescent="0.2">
      <c r="A25" s="188" t="s">
        <v>195</v>
      </c>
      <c r="B25" s="184" t="s">
        <v>194</v>
      </c>
      <c r="C25" s="185">
        <v>-3563</v>
      </c>
      <c r="D25" s="189">
        <v>89</v>
      </c>
    </row>
    <row r="26" spans="1:4" ht="30" customHeight="1" thickBot="1" x14ac:dyDescent="0.25">
      <c r="A26" s="190" t="s">
        <v>193</v>
      </c>
      <c r="B26" s="191" t="s">
        <v>192</v>
      </c>
      <c r="C26" s="219">
        <v>-1018299</v>
      </c>
      <c r="D26" s="192">
        <v>1265997</v>
      </c>
    </row>
  </sheetData>
  <mergeCells count="4">
    <mergeCell ref="A6:D6"/>
    <mergeCell ref="C1:D1"/>
    <mergeCell ref="A3:D3"/>
    <mergeCell ref="A4:D4"/>
  </mergeCells>
  <pageMargins left="0.7" right="0.7" top="0.75" bottom="0.75" header="0.3" footer="0.3"/>
  <pageSetup paperSize="9" scale="88" orientation="portrait" r:id="rId1"/>
  <headerFooter>
    <oddHeader>&amp;RÉrték típus: Forint</oddHeader>
    <oddFooter>&amp;LAdatellenőrző kód: 6f2b70-442-2620-9-68-448-1c34-3b78-636338792b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view="pageBreakPreview" zoomScale="60" zoomScaleNormal="100" workbookViewId="0">
      <pane ySplit="7" topLeftCell="A10" activePane="bottomLeft" state="frozen"/>
      <selection pane="bottomLeft" activeCell="J17" sqref="J17"/>
    </sheetView>
  </sheetViews>
  <sheetFormatPr defaultRowHeight="12.75" x14ac:dyDescent="0.2"/>
  <cols>
    <col min="1" max="1" width="8.140625" style="164" customWidth="1"/>
    <col min="2" max="2" width="41" style="164" customWidth="1"/>
    <col min="3" max="5" width="32.85546875" style="164" customWidth="1"/>
    <col min="6" max="16384" width="9.140625" style="164"/>
  </cols>
  <sheetData>
    <row r="1" spans="1:5" ht="20.100000000000001" customHeight="1" x14ac:dyDescent="0.25">
      <c r="D1" s="262" t="s">
        <v>296</v>
      </c>
      <c r="E1" s="262"/>
    </row>
    <row r="2" spans="1:5" ht="20.100000000000001" customHeight="1" x14ac:dyDescent="0.2"/>
    <row r="3" spans="1:5" ht="20.100000000000001" customHeight="1" x14ac:dyDescent="0.25">
      <c r="A3" s="229" t="s">
        <v>10</v>
      </c>
      <c r="B3" s="229"/>
      <c r="C3" s="229"/>
      <c r="D3" s="229"/>
      <c r="E3" s="229"/>
    </row>
    <row r="4" spans="1:5" ht="20.100000000000001" customHeight="1" x14ac:dyDescent="0.25">
      <c r="A4" s="235" t="s">
        <v>171</v>
      </c>
      <c r="B4" s="235"/>
      <c r="C4" s="235"/>
      <c r="D4" s="235"/>
      <c r="E4" s="235"/>
    </row>
    <row r="5" spans="1:5" ht="20.100000000000001" customHeight="1" thickBot="1" x14ac:dyDescent="0.25"/>
    <row r="6" spans="1:5" ht="24.75" customHeight="1" x14ac:dyDescent="0.2">
      <c r="A6" s="232" t="s">
        <v>295</v>
      </c>
      <c r="B6" s="257"/>
      <c r="C6" s="257"/>
      <c r="D6" s="257"/>
      <c r="E6" s="258"/>
    </row>
    <row r="7" spans="1:5" ht="31.5" x14ac:dyDescent="0.2">
      <c r="A7" s="178" t="s">
        <v>169</v>
      </c>
      <c r="B7" s="179" t="s">
        <v>11</v>
      </c>
      <c r="C7" s="179" t="s">
        <v>294</v>
      </c>
      <c r="D7" s="179" t="s">
        <v>293</v>
      </c>
      <c r="E7" s="180" t="s">
        <v>292</v>
      </c>
    </row>
    <row r="8" spans="1:5" ht="30" customHeight="1" x14ac:dyDescent="0.2">
      <c r="A8" s="188" t="s">
        <v>189</v>
      </c>
      <c r="B8" s="184" t="s">
        <v>291</v>
      </c>
      <c r="C8" s="185">
        <v>329000</v>
      </c>
      <c r="D8" s="185">
        <v>0</v>
      </c>
      <c r="E8" s="189">
        <v>329000</v>
      </c>
    </row>
    <row r="9" spans="1:5" ht="30" customHeight="1" x14ac:dyDescent="0.2">
      <c r="A9" s="186" t="s">
        <v>187</v>
      </c>
      <c r="B9" s="182" t="s">
        <v>290</v>
      </c>
      <c r="C9" s="183">
        <v>0</v>
      </c>
      <c r="D9" s="183">
        <v>23543</v>
      </c>
      <c r="E9" s="187">
        <v>23543</v>
      </c>
    </row>
    <row r="10" spans="1:5" ht="30" customHeight="1" x14ac:dyDescent="0.2">
      <c r="A10" s="170" t="s">
        <v>177</v>
      </c>
      <c r="B10" s="166" t="s">
        <v>289</v>
      </c>
      <c r="C10" s="167">
        <v>47086</v>
      </c>
      <c r="D10" s="167">
        <v>0</v>
      </c>
      <c r="E10" s="171">
        <v>47086</v>
      </c>
    </row>
    <row r="11" spans="1:5" ht="30" customHeight="1" x14ac:dyDescent="0.2">
      <c r="A11" s="172" t="s">
        <v>275</v>
      </c>
      <c r="B11" s="168" t="s">
        <v>288</v>
      </c>
      <c r="C11" s="169">
        <v>47086</v>
      </c>
      <c r="D11" s="169">
        <v>23543</v>
      </c>
      <c r="E11" s="173">
        <v>70629</v>
      </c>
    </row>
    <row r="12" spans="1:5" ht="30" customHeight="1" x14ac:dyDescent="0.2">
      <c r="A12" s="170" t="s">
        <v>271</v>
      </c>
      <c r="B12" s="166" t="s">
        <v>287</v>
      </c>
      <c r="C12" s="167">
        <v>23543</v>
      </c>
      <c r="D12" s="167">
        <v>23543</v>
      </c>
      <c r="E12" s="171">
        <v>47086</v>
      </c>
    </row>
    <row r="13" spans="1:5" ht="30" customHeight="1" x14ac:dyDescent="0.2">
      <c r="A13" s="172" t="s">
        <v>206</v>
      </c>
      <c r="B13" s="168" t="s">
        <v>286</v>
      </c>
      <c r="C13" s="169">
        <v>23543</v>
      </c>
      <c r="D13" s="169">
        <v>23543</v>
      </c>
      <c r="E13" s="173">
        <v>47086</v>
      </c>
    </row>
    <row r="14" spans="1:5" ht="30" customHeight="1" x14ac:dyDescent="0.2">
      <c r="A14" s="172" t="s">
        <v>175</v>
      </c>
      <c r="B14" s="168" t="s">
        <v>285</v>
      </c>
      <c r="C14" s="169">
        <v>352543</v>
      </c>
      <c r="D14" s="169">
        <v>0</v>
      </c>
      <c r="E14" s="173">
        <v>352543</v>
      </c>
    </row>
    <row r="15" spans="1:5" ht="30" customHeight="1" x14ac:dyDescent="0.2">
      <c r="A15" s="172" t="s">
        <v>284</v>
      </c>
      <c r="B15" s="168" t="s">
        <v>283</v>
      </c>
      <c r="C15" s="169">
        <v>146895</v>
      </c>
      <c r="D15" s="169">
        <v>0</v>
      </c>
      <c r="E15" s="173">
        <v>146895</v>
      </c>
    </row>
    <row r="16" spans="1:5" ht="30" customHeight="1" x14ac:dyDescent="0.2">
      <c r="A16" s="170" t="s">
        <v>173</v>
      </c>
      <c r="B16" s="166" t="s">
        <v>282</v>
      </c>
      <c r="C16" s="167">
        <v>71247</v>
      </c>
      <c r="D16" s="167">
        <v>0</v>
      </c>
      <c r="E16" s="171">
        <v>71247</v>
      </c>
    </row>
    <row r="17" spans="1:5" ht="30" customHeight="1" x14ac:dyDescent="0.2">
      <c r="A17" s="172" t="s">
        <v>267</v>
      </c>
      <c r="B17" s="168" t="s">
        <v>281</v>
      </c>
      <c r="C17" s="169">
        <v>218142</v>
      </c>
      <c r="D17" s="169">
        <v>0</v>
      </c>
      <c r="E17" s="173">
        <v>218142</v>
      </c>
    </row>
    <row r="18" spans="1:5" ht="30" customHeight="1" x14ac:dyDescent="0.2">
      <c r="A18" s="172" t="s">
        <v>201</v>
      </c>
      <c r="B18" s="168" t="s">
        <v>280</v>
      </c>
      <c r="C18" s="169">
        <v>218142</v>
      </c>
      <c r="D18" s="169">
        <v>0</v>
      </c>
      <c r="E18" s="173">
        <v>218142</v>
      </c>
    </row>
    <row r="19" spans="1:5" ht="30" customHeight="1" x14ac:dyDescent="0.2">
      <c r="A19" s="172" t="s">
        <v>279</v>
      </c>
      <c r="B19" s="168" t="s">
        <v>278</v>
      </c>
      <c r="C19" s="169">
        <v>134401</v>
      </c>
      <c r="D19" s="169">
        <v>0</v>
      </c>
      <c r="E19" s="173">
        <v>134401</v>
      </c>
    </row>
    <row r="20" spans="1:5" ht="30" customHeight="1" thickBot="1" x14ac:dyDescent="0.25">
      <c r="A20" s="220" t="s">
        <v>277</v>
      </c>
      <c r="B20" s="214" t="s">
        <v>276</v>
      </c>
      <c r="C20" s="215">
        <v>23543</v>
      </c>
      <c r="D20" s="215">
        <v>0</v>
      </c>
      <c r="E20" s="216">
        <v>23543</v>
      </c>
    </row>
  </sheetData>
  <mergeCells count="4">
    <mergeCell ref="A6:E6"/>
    <mergeCell ref="D1:E1"/>
    <mergeCell ref="A3:E3"/>
    <mergeCell ref="A4:E4"/>
  </mergeCells>
  <pageMargins left="0.25" right="0.25" top="0.75" bottom="0.75" header="0.3" footer="0.3"/>
  <pageSetup paperSize="9" scale="91" orientation="landscape" r:id="rId1"/>
  <headerFooter>
    <oddHeader>&amp;RÉrték típus: Forint</oddHeader>
    <oddFooter>&amp;LAdatellenőrző kód: 6f2b70-442-2620-9-68-448-1c34-3b78-636338792b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view="pageBreakPreview" zoomScale="60" zoomScaleNormal="100" workbookViewId="0">
      <selection activeCell="G2" sqref="G2"/>
    </sheetView>
  </sheetViews>
  <sheetFormatPr defaultRowHeight="12.75" x14ac:dyDescent="0.2"/>
  <cols>
    <col min="1" max="1" width="4.28515625" customWidth="1"/>
    <col min="2" max="2" width="6.42578125" customWidth="1"/>
    <col min="3" max="4" width="5" customWidth="1"/>
    <col min="5" max="5" width="58.42578125" customWidth="1"/>
    <col min="6" max="9" width="18.7109375" customWidth="1"/>
  </cols>
  <sheetData>
    <row r="1" spans="1:9" ht="18.75" customHeight="1" x14ac:dyDescent="0.25">
      <c r="B1" s="29"/>
      <c r="C1" s="29"/>
      <c r="D1" s="29"/>
      <c r="F1" s="29"/>
      <c r="G1" s="223" t="s">
        <v>308</v>
      </c>
      <c r="H1" s="223"/>
      <c r="I1" s="223"/>
    </row>
    <row r="2" spans="1:9" ht="18.75" customHeight="1" x14ac:dyDescent="0.25">
      <c r="A2" s="26"/>
      <c r="B2" s="26"/>
      <c r="C2" s="26"/>
      <c r="D2" s="26"/>
      <c r="E2" s="26"/>
    </row>
    <row r="3" spans="1:9" ht="33" customHeight="1" x14ac:dyDescent="0.25">
      <c r="A3" s="224" t="s">
        <v>16</v>
      </c>
      <c r="B3" s="224"/>
      <c r="C3" s="224"/>
      <c r="D3" s="224"/>
      <c r="E3" s="224"/>
      <c r="F3" s="224"/>
      <c r="G3" s="224"/>
      <c r="H3" s="224"/>
      <c r="I3" s="224"/>
    </row>
    <row r="4" spans="1:9" ht="13.5" customHeight="1" x14ac:dyDescent="0.25">
      <c r="A4" s="21"/>
      <c r="B4" s="21"/>
      <c r="C4" s="21"/>
      <c r="D4" s="21"/>
      <c r="E4" s="21"/>
    </row>
    <row r="5" spans="1:9" ht="15.75" x14ac:dyDescent="0.25">
      <c r="A5" s="229" t="s">
        <v>132</v>
      </c>
      <c r="B5" s="229"/>
      <c r="C5" s="229"/>
      <c r="D5" s="229"/>
      <c r="E5" s="229"/>
      <c r="F5" s="229"/>
      <c r="G5" s="229"/>
      <c r="H5" s="229"/>
      <c r="I5" s="229"/>
    </row>
    <row r="6" spans="1:9" ht="15.75" x14ac:dyDescent="0.25">
      <c r="A6" s="229" t="s">
        <v>0</v>
      </c>
      <c r="B6" s="229"/>
      <c r="C6" s="229"/>
      <c r="D6" s="229"/>
      <c r="E6" s="229"/>
      <c r="F6" s="229"/>
      <c r="G6" s="229"/>
      <c r="H6" s="229"/>
      <c r="I6" s="229"/>
    </row>
    <row r="7" spans="1:9" x14ac:dyDescent="0.2">
      <c r="A7" s="8"/>
      <c r="B7" s="8"/>
      <c r="C7" s="8"/>
      <c r="D7" s="8"/>
      <c r="E7" s="8"/>
    </row>
    <row r="8" spans="1:9" x14ac:dyDescent="0.2">
      <c r="A8" s="8"/>
      <c r="B8" s="8"/>
      <c r="C8" s="8"/>
      <c r="D8" s="8"/>
      <c r="E8" s="8"/>
    </row>
    <row r="9" spans="1:9" x14ac:dyDescent="0.2">
      <c r="A9" s="8"/>
      <c r="B9" s="8"/>
      <c r="C9" s="8"/>
      <c r="D9" s="8"/>
      <c r="E9" s="8"/>
    </row>
    <row r="10" spans="1:9" ht="16.5" thickBot="1" x14ac:dyDescent="0.3">
      <c r="A10" s="8"/>
      <c r="B10" s="8"/>
      <c r="C10" s="8"/>
      <c r="I10" s="69" t="s">
        <v>110</v>
      </c>
    </row>
    <row r="11" spans="1:9" ht="30.75" customHeight="1" x14ac:dyDescent="0.25">
      <c r="A11" s="230" t="s">
        <v>1</v>
      </c>
      <c r="B11" s="231"/>
      <c r="C11" s="231"/>
      <c r="D11" s="231"/>
      <c r="E11" s="231"/>
      <c r="F11" s="87" t="s">
        <v>6</v>
      </c>
      <c r="G11" s="87" t="s">
        <v>135</v>
      </c>
      <c r="H11" s="136" t="s">
        <v>147</v>
      </c>
      <c r="I11" s="132" t="s">
        <v>148</v>
      </c>
    </row>
    <row r="12" spans="1:9" ht="15.75" x14ac:dyDescent="0.25">
      <c r="A12" s="9"/>
      <c r="B12" s="10"/>
      <c r="C12" s="10"/>
      <c r="D12" s="10"/>
      <c r="E12" s="10"/>
      <c r="F12" s="117"/>
      <c r="G12" s="129"/>
      <c r="H12" s="145"/>
      <c r="I12" s="155"/>
    </row>
    <row r="13" spans="1:9" ht="15.75" customHeight="1" x14ac:dyDescent="0.25">
      <c r="A13" s="226" t="s">
        <v>71</v>
      </c>
      <c r="B13" s="227"/>
      <c r="C13" s="227"/>
      <c r="D13" s="227"/>
      <c r="E13" s="228"/>
      <c r="F13" s="131">
        <f t="shared" ref="F13:H14" si="0">SUM(F14)</f>
        <v>0</v>
      </c>
      <c r="G13" s="131">
        <f t="shared" si="0"/>
        <v>5</v>
      </c>
      <c r="H13" s="131">
        <f t="shared" si="0"/>
        <v>5</v>
      </c>
      <c r="I13" s="133">
        <f>H13/G13*100</f>
        <v>100</v>
      </c>
    </row>
    <row r="14" spans="1:9" ht="15.75" x14ac:dyDescent="0.25">
      <c r="A14" s="9" t="s">
        <v>61</v>
      </c>
      <c r="B14" s="123"/>
      <c r="C14" s="123" t="s">
        <v>26</v>
      </c>
      <c r="D14" s="10"/>
      <c r="E14" s="10"/>
      <c r="F14" s="130">
        <f t="shared" si="0"/>
        <v>0</v>
      </c>
      <c r="G14" s="130">
        <f t="shared" si="0"/>
        <v>5</v>
      </c>
      <c r="H14" s="130">
        <f t="shared" si="0"/>
        <v>5</v>
      </c>
      <c r="I14" s="147">
        <f t="shared" ref="I14:I26" si="1">H14/G14*100</f>
        <v>100</v>
      </c>
    </row>
    <row r="15" spans="1:9" ht="15.75" x14ac:dyDescent="0.25">
      <c r="A15" s="9"/>
      <c r="B15" s="123"/>
      <c r="C15" s="10" t="s">
        <v>146</v>
      </c>
      <c r="D15" s="10"/>
      <c r="E15" s="10"/>
      <c r="F15" s="129">
        <v>0</v>
      </c>
      <c r="G15" s="129">
        <v>5</v>
      </c>
      <c r="H15" s="129">
        <v>5</v>
      </c>
      <c r="I15" s="146">
        <f t="shared" si="1"/>
        <v>100</v>
      </c>
    </row>
    <row r="16" spans="1:9" ht="15.75" x14ac:dyDescent="0.25">
      <c r="A16" s="9"/>
      <c r="B16" s="10"/>
      <c r="C16" s="10"/>
      <c r="D16" s="10"/>
      <c r="E16" s="10"/>
      <c r="F16" s="117"/>
      <c r="G16" s="129"/>
      <c r="H16" s="129"/>
      <c r="I16" s="146"/>
    </row>
    <row r="17" spans="1:9" ht="15.75" x14ac:dyDescent="0.25">
      <c r="A17" s="82" t="s">
        <v>123</v>
      </c>
      <c r="B17" s="85"/>
      <c r="C17" s="86"/>
      <c r="D17" s="46"/>
      <c r="E17" s="67"/>
      <c r="F17" s="89">
        <f>SUM(F18+F22)</f>
        <v>41857557</v>
      </c>
      <c r="G17" s="89">
        <f>SUM(G18+G22)</f>
        <v>43334957</v>
      </c>
      <c r="H17" s="89">
        <f>SUM(H18+H22)</f>
        <v>43334957</v>
      </c>
      <c r="I17" s="133">
        <f t="shared" si="1"/>
        <v>100</v>
      </c>
    </row>
    <row r="18" spans="1:9" ht="15.75" x14ac:dyDescent="0.25">
      <c r="A18" s="48" t="s">
        <v>80</v>
      </c>
      <c r="B18" s="49"/>
      <c r="C18" s="49" t="s">
        <v>81</v>
      </c>
      <c r="D18" s="49"/>
      <c r="E18" s="58"/>
      <c r="F18" s="112">
        <f>SUM(F19)</f>
        <v>41826614</v>
      </c>
      <c r="G18" s="112">
        <f>SUM(G19)</f>
        <v>43304014</v>
      </c>
      <c r="H18" s="112">
        <f>SUM(H19)</f>
        <v>43304014</v>
      </c>
      <c r="I18" s="147">
        <f t="shared" si="1"/>
        <v>100</v>
      </c>
    </row>
    <row r="19" spans="1:9" ht="15.75" x14ac:dyDescent="0.25">
      <c r="A19" s="52"/>
      <c r="B19" s="43" t="s">
        <v>82</v>
      </c>
      <c r="C19" s="43" t="s">
        <v>83</v>
      </c>
      <c r="D19" s="50"/>
      <c r="E19" s="79"/>
      <c r="F19" s="91">
        <f>SUM(F20:F21)</f>
        <v>41826614</v>
      </c>
      <c r="G19" s="91">
        <f>SUM(G20:G21)</f>
        <v>43304014</v>
      </c>
      <c r="H19" s="91">
        <f>SUM(H20:H21)</f>
        <v>43304014</v>
      </c>
      <c r="I19" s="146">
        <f t="shared" si="1"/>
        <v>100</v>
      </c>
    </row>
    <row r="20" spans="1:9" ht="15.75" x14ac:dyDescent="0.25">
      <c r="A20" s="20"/>
      <c r="B20" s="27"/>
      <c r="C20" s="10"/>
      <c r="D20" s="10" t="s">
        <v>57</v>
      </c>
      <c r="E20" s="66"/>
      <c r="F20" s="94">
        <v>41826614</v>
      </c>
      <c r="G20" s="94">
        <v>43304014</v>
      </c>
      <c r="H20" s="94">
        <v>43304014</v>
      </c>
      <c r="I20" s="146">
        <f t="shared" si="1"/>
        <v>100</v>
      </c>
    </row>
    <row r="21" spans="1:9" ht="15.75" x14ac:dyDescent="0.25">
      <c r="A21" s="20"/>
      <c r="B21" s="27"/>
      <c r="C21" s="10"/>
      <c r="D21" s="10" t="s">
        <v>58</v>
      </c>
      <c r="E21" s="66"/>
      <c r="F21" s="94">
        <v>0</v>
      </c>
      <c r="G21" s="94">
        <v>0</v>
      </c>
      <c r="H21" s="94">
        <v>0</v>
      </c>
      <c r="I21" s="146">
        <v>0</v>
      </c>
    </row>
    <row r="22" spans="1:9" ht="15.75" x14ac:dyDescent="0.25">
      <c r="A22" s="48" t="s">
        <v>62</v>
      </c>
      <c r="B22" s="49"/>
      <c r="C22" s="49" t="s">
        <v>63</v>
      </c>
      <c r="D22" s="10"/>
      <c r="E22" s="66"/>
      <c r="F22" s="118">
        <f t="shared" ref="F22:H23" si="2">SUM(F23)</f>
        <v>30943</v>
      </c>
      <c r="G22" s="118">
        <f t="shared" si="2"/>
        <v>30943</v>
      </c>
      <c r="H22" s="118">
        <f t="shared" si="2"/>
        <v>30943</v>
      </c>
      <c r="I22" s="147">
        <f t="shared" si="1"/>
        <v>100</v>
      </c>
    </row>
    <row r="23" spans="1:9" ht="15.75" x14ac:dyDescent="0.25">
      <c r="A23" s="11"/>
      <c r="B23" s="43" t="s">
        <v>64</v>
      </c>
      <c r="C23" s="43" t="s">
        <v>65</v>
      </c>
      <c r="D23" s="10"/>
      <c r="E23" s="66"/>
      <c r="F23" s="91">
        <f t="shared" si="2"/>
        <v>30943</v>
      </c>
      <c r="G23" s="91">
        <f t="shared" si="2"/>
        <v>30943</v>
      </c>
      <c r="H23" s="91">
        <f t="shared" si="2"/>
        <v>30943</v>
      </c>
      <c r="I23" s="146">
        <f t="shared" si="1"/>
        <v>100</v>
      </c>
    </row>
    <row r="24" spans="1:9" ht="15.75" x14ac:dyDescent="0.25">
      <c r="A24" s="11"/>
      <c r="B24" s="43"/>
      <c r="C24" s="28" t="s">
        <v>109</v>
      </c>
      <c r="D24" s="10"/>
      <c r="E24" s="66"/>
      <c r="F24" s="94">
        <v>30943</v>
      </c>
      <c r="G24" s="94">
        <v>30943</v>
      </c>
      <c r="H24" s="94">
        <v>30943</v>
      </c>
      <c r="I24" s="146">
        <f t="shared" si="1"/>
        <v>100</v>
      </c>
    </row>
    <row r="25" spans="1:9" ht="15.75" x14ac:dyDescent="0.25">
      <c r="A25" s="11"/>
      <c r="B25" s="43"/>
      <c r="C25" s="28"/>
      <c r="D25" s="10"/>
      <c r="E25" s="66"/>
      <c r="F25" s="94"/>
      <c r="G25" s="129"/>
      <c r="H25" s="129"/>
      <c r="I25" s="162"/>
    </row>
    <row r="26" spans="1:9" ht="16.5" thickBot="1" x14ac:dyDescent="0.3">
      <c r="A26" s="14" t="s">
        <v>8</v>
      </c>
      <c r="B26" s="15"/>
      <c r="C26" s="15"/>
      <c r="D26" s="15"/>
      <c r="E26" s="81"/>
      <c r="F26" s="116">
        <f>SUM(F17+F13)</f>
        <v>41857557</v>
      </c>
      <c r="G26" s="116">
        <f>SUM(G17+G13)</f>
        <v>43334962</v>
      </c>
      <c r="H26" s="116">
        <f>SUM(H17+H13)</f>
        <v>43334962</v>
      </c>
      <c r="I26" s="148">
        <f t="shared" si="1"/>
        <v>100</v>
      </c>
    </row>
  </sheetData>
  <mergeCells count="6">
    <mergeCell ref="A13:E13"/>
    <mergeCell ref="G1:I1"/>
    <mergeCell ref="A3:I3"/>
    <mergeCell ref="A5:I5"/>
    <mergeCell ref="A6:I6"/>
    <mergeCell ref="A11:E11"/>
  </mergeCells>
  <phoneticPr fontId="22" type="noConversion"/>
  <printOptions headings="1" gridLines="1"/>
  <pageMargins left="0.75" right="0.75" top="1" bottom="1" header="0.5" footer="0.5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zoomScale="60" zoomScaleNormal="100" workbookViewId="0">
      <selection activeCell="E2" sqref="E2"/>
    </sheetView>
  </sheetViews>
  <sheetFormatPr defaultRowHeight="12.75" x14ac:dyDescent="0.2"/>
  <cols>
    <col min="1" max="1" width="3.7109375" customWidth="1"/>
    <col min="2" max="2" width="4.42578125" customWidth="1"/>
    <col min="3" max="3" width="59" customWidth="1"/>
    <col min="4" max="7" width="18.7109375" customWidth="1"/>
  </cols>
  <sheetData>
    <row r="1" spans="1:7" ht="20.25" customHeight="1" x14ac:dyDescent="0.25">
      <c r="B1" s="29"/>
      <c r="D1" s="29"/>
      <c r="E1" s="223" t="s">
        <v>307</v>
      </c>
      <c r="F1" s="223"/>
      <c r="G1" s="223"/>
    </row>
    <row r="2" spans="1:7" ht="20.25" customHeight="1" x14ac:dyDescent="0.25">
      <c r="A2" s="26"/>
      <c r="B2" s="26"/>
      <c r="C2" s="26"/>
      <c r="D2" s="29"/>
    </row>
    <row r="3" spans="1:7" ht="20.25" customHeight="1" x14ac:dyDescent="0.25">
      <c r="A3" s="26"/>
      <c r="B3" s="26"/>
      <c r="C3" s="26"/>
      <c r="D3" s="29"/>
    </row>
    <row r="4" spans="1:7" ht="30" customHeight="1" x14ac:dyDescent="0.25">
      <c r="A4" s="224" t="s">
        <v>16</v>
      </c>
      <c r="B4" s="224"/>
      <c r="C4" s="224"/>
      <c r="D4" s="224"/>
      <c r="E4" s="224"/>
      <c r="F4" s="224"/>
      <c r="G4" s="224"/>
    </row>
    <row r="5" spans="1:7" ht="15.75" customHeight="1" x14ac:dyDescent="0.25">
      <c r="A5" s="21"/>
      <c r="B5" s="21"/>
      <c r="C5" s="21"/>
    </row>
    <row r="6" spans="1:7" ht="15.75" x14ac:dyDescent="0.25">
      <c r="A6" s="229" t="s">
        <v>133</v>
      </c>
      <c r="B6" s="229"/>
      <c r="C6" s="229"/>
      <c r="D6" s="229"/>
      <c r="E6" s="229"/>
      <c r="F6" s="229"/>
      <c r="G6" s="229"/>
    </row>
    <row r="7" spans="1:7" ht="15.75" x14ac:dyDescent="0.25">
      <c r="A7" s="229" t="s">
        <v>0</v>
      </c>
      <c r="B7" s="229"/>
      <c r="C7" s="229"/>
      <c r="D7" s="229"/>
      <c r="E7" s="229"/>
      <c r="F7" s="229"/>
      <c r="G7" s="229"/>
    </row>
    <row r="8" spans="1:7" x14ac:dyDescent="0.2">
      <c r="A8" s="8"/>
      <c r="B8" s="8"/>
      <c r="C8" s="8"/>
    </row>
    <row r="9" spans="1:7" x14ac:dyDescent="0.2">
      <c r="A9" s="8"/>
      <c r="B9" s="8"/>
      <c r="C9" s="8"/>
    </row>
    <row r="10" spans="1:7" x14ac:dyDescent="0.2">
      <c r="A10" s="8"/>
      <c r="B10" s="8"/>
      <c r="C10" s="8"/>
    </row>
    <row r="11" spans="1:7" ht="21" customHeight="1" thickBot="1" x14ac:dyDescent="0.3">
      <c r="A11" s="8"/>
      <c r="B11" s="8"/>
      <c r="G11" s="74" t="s">
        <v>110</v>
      </c>
    </row>
    <row r="12" spans="1:7" ht="52.5" customHeight="1" x14ac:dyDescent="0.25">
      <c r="A12" s="230" t="s">
        <v>1</v>
      </c>
      <c r="B12" s="231"/>
      <c r="C12" s="231"/>
      <c r="D12" s="87" t="s">
        <v>6</v>
      </c>
      <c r="E12" s="161" t="s">
        <v>135</v>
      </c>
      <c r="F12" s="136" t="s">
        <v>147</v>
      </c>
      <c r="G12" s="132" t="s">
        <v>148</v>
      </c>
    </row>
    <row r="13" spans="1:7" ht="15.75" x14ac:dyDescent="0.25">
      <c r="A13" s="9"/>
      <c r="B13" s="10"/>
      <c r="C13" s="10"/>
      <c r="D13" s="94"/>
      <c r="E13" s="145"/>
      <c r="F13" s="145"/>
      <c r="G13" s="155"/>
    </row>
    <row r="14" spans="1:7" ht="33" customHeight="1" x14ac:dyDescent="0.25">
      <c r="A14" s="226" t="s">
        <v>71</v>
      </c>
      <c r="B14" s="227"/>
      <c r="C14" s="228"/>
      <c r="D14" s="111">
        <f t="shared" ref="D14:F16" si="0">SUM(D15)</f>
        <v>100000</v>
      </c>
      <c r="E14" s="111">
        <f t="shared" si="0"/>
        <v>145005</v>
      </c>
      <c r="F14" s="111">
        <f t="shared" si="0"/>
        <v>123091</v>
      </c>
      <c r="G14" s="133">
        <f>F14/E14*100</f>
        <v>84.887417675252578</v>
      </c>
    </row>
    <row r="15" spans="1:7" ht="16.5" customHeight="1" x14ac:dyDescent="0.25">
      <c r="A15" s="45" t="s">
        <v>77</v>
      </c>
      <c r="B15" s="37"/>
      <c r="C15" s="75" t="s">
        <v>78</v>
      </c>
      <c r="D15" s="112">
        <f t="shared" si="0"/>
        <v>100000</v>
      </c>
      <c r="E15" s="112">
        <f t="shared" si="0"/>
        <v>145005</v>
      </c>
      <c r="F15" s="112">
        <f t="shared" si="0"/>
        <v>123091</v>
      </c>
      <c r="G15" s="147">
        <f t="shared" ref="G15:G24" si="1">F15/E15*100</f>
        <v>84.887417675252578</v>
      </c>
    </row>
    <row r="16" spans="1:7" ht="16.5" customHeight="1" x14ac:dyDescent="0.25">
      <c r="A16" s="45"/>
      <c r="B16" s="44" t="s">
        <v>51</v>
      </c>
      <c r="C16" s="76" t="s">
        <v>20</v>
      </c>
      <c r="D16" s="113">
        <f t="shared" si="0"/>
        <v>100000</v>
      </c>
      <c r="E16" s="113">
        <f t="shared" si="0"/>
        <v>145005</v>
      </c>
      <c r="F16" s="113">
        <f t="shared" si="0"/>
        <v>123091</v>
      </c>
      <c r="G16" s="146">
        <f t="shared" si="1"/>
        <v>84.887417675252578</v>
      </c>
    </row>
    <row r="17" spans="1:7" ht="16.5" customHeight="1" x14ac:dyDescent="0.25">
      <c r="A17" s="45"/>
      <c r="B17" s="37"/>
      <c r="C17" s="77" t="s">
        <v>79</v>
      </c>
      <c r="D17" s="113">
        <v>100000</v>
      </c>
      <c r="E17" s="94">
        <v>145005</v>
      </c>
      <c r="F17" s="94">
        <v>123091</v>
      </c>
      <c r="G17" s="146">
        <f t="shared" si="1"/>
        <v>84.887417675252578</v>
      </c>
    </row>
    <row r="18" spans="1:7" ht="16.5" customHeight="1" x14ac:dyDescent="0.25">
      <c r="A18" s="45"/>
      <c r="B18" s="37"/>
      <c r="C18" s="77"/>
      <c r="D18" s="94"/>
      <c r="E18" s="94"/>
      <c r="F18" s="94"/>
      <c r="G18" s="146"/>
    </row>
    <row r="19" spans="1:7" ht="16.5" customHeight="1" x14ac:dyDescent="0.25">
      <c r="A19" s="82" t="s">
        <v>123</v>
      </c>
      <c r="B19" s="83"/>
      <c r="C19" s="84"/>
      <c r="D19" s="89">
        <f t="shared" ref="D19:F21" si="2">SUM(D20)</f>
        <v>41757557</v>
      </c>
      <c r="E19" s="89">
        <f t="shared" si="2"/>
        <v>43189957</v>
      </c>
      <c r="F19" s="89">
        <f t="shared" si="2"/>
        <v>43189957</v>
      </c>
      <c r="G19" s="133">
        <f t="shared" si="1"/>
        <v>100</v>
      </c>
    </row>
    <row r="20" spans="1:7" ht="16.5" customHeight="1" x14ac:dyDescent="0.25">
      <c r="A20" s="45" t="s">
        <v>72</v>
      </c>
      <c r="B20" s="37"/>
      <c r="C20" s="75" t="s">
        <v>73</v>
      </c>
      <c r="D20" s="112">
        <f t="shared" si="2"/>
        <v>41757557</v>
      </c>
      <c r="E20" s="112">
        <f t="shared" si="2"/>
        <v>43189957</v>
      </c>
      <c r="F20" s="112">
        <f t="shared" si="2"/>
        <v>43189957</v>
      </c>
      <c r="G20" s="147">
        <f t="shared" si="1"/>
        <v>100</v>
      </c>
    </row>
    <row r="21" spans="1:7" ht="18" customHeight="1" x14ac:dyDescent="0.25">
      <c r="A21" s="25"/>
      <c r="B21" s="51" t="s">
        <v>74</v>
      </c>
      <c r="C21" s="77" t="s">
        <v>75</v>
      </c>
      <c r="D21" s="114">
        <f t="shared" si="2"/>
        <v>41757557</v>
      </c>
      <c r="E21" s="114">
        <f t="shared" si="2"/>
        <v>43189957</v>
      </c>
      <c r="F21" s="114">
        <f t="shared" si="2"/>
        <v>43189957</v>
      </c>
      <c r="G21" s="146">
        <f t="shared" si="1"/>
        <v>100</v>
      </c>
    </row>
    <row r="22" spans="1:7" ht="15.75" x14ac:dyDescent="0.25">
      <c r="A22" s="20"/>
      <c r="B22" s="27"/>
      <c r="C22" s="66" t="s">
        <v>76</v>
      </c>
      <c r="D22" s="94">
        <v>41757557</v>
      </c>
      <c r="E22" s="94">
        <v>43189957</v>
      </c>
      <c r="F22" s="94">
        <v>43189957</v>
      </c>
      <c r="G22" s="146">
        <f t="shared" si="1"/>
        <v>100</v>
      </c>
    </row>
    <row r="23" spans="1:7" ht="15.75" x14ac:dyDescent="0.25">
      <c r="A23" s="11"/>
      <c r="B23" s="10"/>
      <c r="C23" s="78"/>
      <c r="D23" s="115"/>
      <c r="E23" s="94"/>
      <c r="F23" s="129"/>
      <c r="G23" s="162"/>
    </row>
    <row r="24" spans="1:7" ht="16.5" thickBot="1" x14ac:dyDescent="0.3">
      <c r="A24" s="14" t="s">
        <v>8</v>
      </c>
      <c r="B24" s="15"/>
      <c r="C24" s="15"/>
      <c r="D24" s="116">
        <f>SUM(D14+D19)</f>
        <v>41857557</v>
      </c>
      <c r="E24" s="116">
        <f>SUM(E14+E19)</f>
        <v>43334962</v>
      </c>
      <c r="F24" s="116">
        <f>SUM(F14+F19)</f>
        <v>43313048</v>
      </c>
      <c r="G24" s="148">
        <f t="shared" si="1"/>
        <v>99.949431131380706</v>
      </c>
    </row>
  </sheetData>
  <mergeCells count="6">
    <mergeCell ref="A14:C14"/>
    <mergeCell ref="E1:G1"/>
    <mergeCell ref="A4:G4"/>
    <mergeCell ref="A6:G6"/>
    <mergeCell ref="A7:G7"/>
    <mergeCell ref="A12:C12"/>
  </mergeCells>
  <phoneticPr fontId="22" type="noConversion"/>
  <printOptions headings="1" gridLines="1"/>
  <pageMargins left="0.75" right="0.75" top="1" bottom="1" header="0.5" footer="0.5"/>
  <pageSetup paperSize="9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view="pageBreakPreview" zoomScale="60" zoomScaleNormal="100" workbookViewId="0">
      <pane ySplit="9" topLeftCell="A10" activePane="bottomLeft" state="frozen"/>
      <selection pane="bottomLeft" activeCell="A5" sqref="A5:D5"/>
    </sheetView>
  </sheetViews>
  <sheetFormatPr defaultRowHeight="12.75" x14ac:dyDescent="0.2"/>
  <cols>
    <col min="1" max="1" width="8.140625" style="164" customWidth="1"/>
    <col min="2" max="2" width="41" style="164" customWidth="1"/>
    <col min="3" max="4" width="20.7109375" style="164" customWidth="1"/>
    <col min="5" max="16384" width="9.140625" style="164"/>
  </cols>
  <sheetData>
    <row r="1" spans="1:6" ht="20.100000000000001" customHeight="1" x14ac:dyDescent="0.25">
      <c r="B1" s="223" t="s">
        <v>306</v>
      </c>
      <c r="C1" s="223"/>
      <c r="D1" s="223"/>
    </row>
    <row r="2" spans="1:6" ht="20.100000000000001" customHeight="1" x14ac:dyDescent="0.2"/>
    <row r="3" spans="1:6" ht="20.100000000000001" customHeight="1" x14ac:dyDescent="0.25">
      <c r="A3" s="224" t="s">
        <v>16</v>
      </c>
      <c r="B3" s="224"/>
      <c r="C3" s="224"/>
      <c r="D3" s="224"/>
      <c r="E3" s="165"/>
      <c r="F3" s="165"/>
    </row>
    <row r="4" spans="1:6" ht="20.100000000000001" customHeight="1" x14ac:dyDescent="0.2"/>
    <row r="5" spans="1:6" ht="20.100000000000001" customHeight="1" x14ac:dyDescent="0.25">
      <c r="A5" s="235" t="s">
        <v>171</v>
      </c>
      <c r="B5" s="235"/>
      <c r="C5" s="235"/>
      <c r="D5" s="235"/>
    </row>
    <row r="6" spans="1:6" ht="20.100000000000001" customHeight="1" x14ac:dyDescent="0.2"/>
    <row r="7" spans="1:6" ht="20.100000000000001" customHeight="1" thickBot="1" x14ac:dyDescent="0.25"/>
    <row r="8" spans="1:6" ht="21.75" customHeight="1" x14ac:dyDescent="0.25">
      <c r="A8" s="232" t="s">
        <v>170</v>
      </c>
      <c r="B8" s="233"/>
      <c r="C8" s="233"/>
      <c r="D8" s="234"/>
    </row>
    <row r="9" spans="1:6" ht="15.75" x14ac:dyDescent="0.2">
      <c r="A9" s="178" t="s">
        <v>169</v>
      </c>
      <c r="B9" s="179" t="s">
        <v>11</v>
      </c>
      <c r="C9" s="179" t="s">
        <v>168</v>
      </c>
      <c r="D9" s="180" t="s">
        <v>167</v>
      </c>
    </row>
    <row r="10" spans="1:6" ht="30" customHeight="1" x14ac:dyDescent="0.2">
      <c r="A10" s="170" t="s">
        <v>166</v>
      </c>
      <c r="B10" s="166" t="s">
        <v>165</v>
      </c>
      <c r="C10" s="167">
        <v>30943</v>
      </c>
      <c r="D10" s="171">
        <v>21914</v>
      </c>
    </row>
    <row r="11" spans="1:6" ht="30" customHeight="1" x14ac:dyDescent="0.2">
      <c r="A11" s="172" t="s">
        <v>164</v>
      </c>
      <c r="B11" s="168" t="s">
        <v>163</v>
      </c>
      <c r="C11" s="169">
        <v>30943</v>
      </c>
      <c r="D11" s="173">
        <v>21914</v>
      </c>
    </row>
    <row r="12" spans="1:6" ht="30" customHeight="1" x14ac:dyDescent="0.2">
      <c r="A12" s="172" t="s">
        <v>162</v>
      </c>
      <c r="B12" s="168" t="s">
        <v>161</v>
      </c>
      <c r="C12" s="169">
        <v>30943</v>
      </c>
      <c r="D12" s="173">
        <v>21914</v>
      </c>
    </row>
    <row r="13" spans="1:6" ht="30" customHeight="1" x14ac:dyDescent="0.2">
      <c r="A13" s="172" t="s">
        <v>160</v>
      </c>
      <c r="B13" s="168" t="s">
        <v>159</v>
      </c>
      <c r="C13" s="169">
        <v>30943</v>
      </c>
      <c r="D13" s="173">
        <v>21914</v>
      </c>
    </row>
    <row r="14" spans="1:6" ht="30" customHeight="1" x14ac:dyDescent="0.2">
      <c r="A14" s="170" t="s">
        <v>158</v>
      </c>
      <c r="B14" s="166" t="s">
        <v>157</v>
      </c>
      <c r="C14" s="167">
        <v>16838</v>
      </c>
      <c r="D14" s="171">
        <v>16838</v>
      </c>
    </row>
    <row r="15" spans="1:6" ht="30" customHeight="1" x14ac:dyDescent="0.2">
      <c r="A15" s="170" t="s">
        <v>156</v>
      </c>
      <c r="B15" s="166" t="s">
        <v>155</v>
      </c>
      <c r="C15" s="167">
        <v>13073</v>
      </c>
      <c r="D15" s="171">
        <v>14105</v>
      </c>
    </row>
    <row r="16" spans="1:6" ht="30" customHeight="1" x14ac:dyDescent="0.2">
      <c r="A16" s="170" t="s">
        <v>154</v>
      </c>
      <c r="B16" s="166" t="s">
        <v>153</v>
      </c>
      <c r="C16" s="167">
        <v>1032</v>
      </c>
      <c r="D16" s="171">
        <v>-9029</v>
      </c>
    </row>
    <row r="17" spans="1:4" ht="30" customHeight="1" x14ac:dyDescent="0.2">
      <c r="A17" s="172" t="s">
        <v>152</v>
      </c>
      <c r="B17" s="168" t="s">
        <v>151</v>
      </c>
      <c r="C17" s="169">
        <v>30943</v>
      </c>
      <c r="D17" s="173">
        <v>21914</v>
      </c>
    </row>
    <row r="18" spans="1:4" ht="30" customHeight="1" thickBot="1" x14ac:dyDescent="0.25">
      <c r="A18" s="174" t="s">
        <v>150</v>
      </c>
      <c r="B18" s="175" t="s">
        <v>149</v>
      </c>
      <c r="C18" s="176">
        <v>30943</v>
      </c>
      <c r="D18" s="177">
        <v>21914</v>
      </c>
    </row>
  </sheetData>
  <mergeCells count="4">
    <mergeCell ref="A8:D8"/>
    <mergeCell ref="A3:D3"/>
    <mergeCell ref="A5:D5"/>
    <mergeCell ref="B1:D1"/>
  </mergeCells>
  <pageMargins left="0.7" right="0.7" top="0.75" bottom="0.75" header="0.3" footer="0.3"/>
  <pageSetup paperSize="9" scale="98" orientation="portrait" r:id="rId1"/>
  <headerFooter>
    <oddHeader>&amp;RÉrték típus: Forint</oddHeader>
    <oddFooter>&amp;LAdatellenőrző kód: -5d-62-1616-59-35-69-6221-7-2c73-734a-262a-df36-3e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view="pageBreakPreview" zoomScale="60" zoomScaleNormal="100" workbookViewId="0">
      <pane ySplit="7" topLeftCell="A8" activePane="bottomLeft" state="frozen"/>
      <selection pane="bottomLeft" activeCell="B2" sqref="B2"/>
    </sheetView>
  </sheetViews>
  <sheetFormatPr defaultRowHeight="12.75" x14ac:dyDescent="0.2"/>
  <cols>
    <col min="1" max="1" width="8.140625" style="164" customWidth="1"/>
    <col min="2" max="2" width="44.85546875" style="164" customWidth="1"/>
    <col min="3" max="3" width="32.85546875" style="164" customWidth="1"/>
    <col min="4" max="16384" width="9.140625" style="164"/>
  </cols>
  <sheetData>
    <row r="1" spans="1:6" ht="20.100000000000001" customHeight="1" x14ac:dyDescent="0.25">
      <c r="B1" s="223" t="s">
        <v>305</v>
      </c>
      <c r="C1" s="223"/>
      <c r="D1" s="29"/>
    </row>
    <row r="2" spans="1:6" ht="20.100000000000001" customHeight="1" x14ac:dyDescent="0.2"/>
    <row r="3" spans="1:6" ht="38.25" customHeight="1" x14ac:dyDescent="0.25">
      <c r="A3" s="236" t="s">
        <v>16</v>
      </c>
      <c r="B3" s="236"/>
      <c r="C3" s="236"/>
      <c r="D3" s="165"/>
    </row>
    <row r="4" spans="1:6" ht="20.100000000000001" customHeight="1" x14ac:dyDescent="0.25">
      <c r="A4" s="235" t="s">
        <v>171</v>
      </c>
      <c r="B4" s="235"/>
      <c r="C4" s="235"/>
      <c r="D4" s="181"/>
    </row>
    <row r="5" spans="1:6" ht="20.100000000000001" customHeight="1" thickBot="1" x14ac:dyDescent="0.25"/>
    <row r="6" spans="1:6" ht="30" customHeight="1" x14ac:dyDescent="0.25">
      <c r="A6" s="232" t="s">
        <v>191</v>
      </c>
      <c r="B6" s="233"/>
      <c r="C6" s="234"/>
    </row>
    <row r="7" spans="1:6" ht="30" customHeight="1" x14ac:dyDescent="0.2">
      <c r="A7" s="178" t="s">
        <v>169</v>
      </c>
      <c r="B7" s="179" t="s">
        <v>11</v>
      </c>
      <c r="C7" s="180" t="s">
        <v>190</v>
      </c>
    </row>
    <row r="8" spans="1:6" ht="30" customHeight="1" x14ac:dyDescent="0.2">
      <c r="A8" s="170" t="s">
        <v>189</v>
      </c>
      <c r="B8" s="166" t="s">
        <v>188</v>
      </c>
      <c r="C8" s="171">
        <v>43304019</v>
      </c>
      <c r="E8" s="193"/>
      <c r="F8" s="193"/>
    </row>
    <row r="9" spans="1:6" ht="30" customHeight="1" x14ac:dyDescent="0.2">
      <c r="A9" s="170" t="s">
        <v>187</v>
      </c>
      <c r="B9" s="166" t="s">
        <v>186</v>
      </c>
      <c r="C9" s="171">
        <v>123091</v>
      </c>
    </row>
    <row r="10" spans="1:6" ht="30" customHeight="1" x14ac:dyDescent="0.2">
      <c r="A10" s="172" t="s">
        <v>185</v>
      </c>
      <c r="B10" s="168" t="s">
        <v>184</v>
      </c>
      <c r="C10" s="173">
        <v>43180928</v>
      </c>
    </row>
    <row r="11" spans="1:6" ht="30" customHeight="1" x14ac:dyDescent="0.2">
      <c r="A11" s="170" t="s">
        <v>183</v>
      </c>
      <c r="B11" s="166" t="s">
        <v>182</v>
      </c>
      <c r="C11" s="171">
        <v>30943</v>
      </c>
    </row>
    <row r="12" spans="1:6" ht="30" customHeight="1" x14ac:dyDescent="0.2">
      <c r="A12" s="170" t="s">
        <v>181</v>
      </c>
      <c r="B12" s="166" t="s">
        <v>180</v>
      </c>
      <c r="C12" s="171">
        <v>43189957</v>
      </c>
    </row>
    <row r="13" spans="1:6" ht="30" customHeight="1" x14ac:dyDescent="0.2">
      <c r="A13" s="172" t="s">
        <v>179</v>
      </c>
      <c r="B13" s="168" t="s">
        <v>178</v>
      </c>
      <c r="C13" s="173">
        <v>-43159014</v>
      </c>
    </row>
    <row r="14" spans="1:6" ht="30" customHeight="1" x14ac:dyDescent="0.2">
      <c r="A14" s="172" t="s">
        <v>177</v>
      </c>
      <c r="B14" s="168" t="s">
        <v>176</v>
      </c>
      <c r="C14" s="173">
        <v>21914</v>
      </c>
    </row>
    <row r="15" spans="1:6" ht="30" customHeight="1" x14ac:dyDescent="0.2">
      <c r="A15" s="172" t="s">
        <v>175</v>
      </c>
      <c r="B15" s="168" t="s">
        <v>174</v>
      </c>
      <c r="C15" s="173">
        <v>21914</v>
      </c>
    </row>
    <row r="16" spans="1:6" ht="30" customHeight="1" thickBot="1" x14ac:dyDescent="0.25">
      <c r="A16" s="174" t="s">
        <v>173</v>
      </c>
      <c r="B16" s="175" t="s">
        <v>172</v>
      </c>
      <c r="C16" s="177">
        <v>21914</v>
      </c>
    </row>
  </sheetData>
  <mergeCells count="4">
    <mergeCell ref="A6:C6"/>
    <mergeCell ref="B1:C1"/>
    <mergeCell ref="A3:C3"/>
    <mergeCell ref="A4:C4"/>
  </mergeCells>
  <pageMargins left="0.7" right="0.7" top="0.75" bottom="0.75" header="0.3" footer="0.3"/>
  <pageSetup paperSize="9" orientation="portrait" r:id="rId1"/>
  <headerFooter>
    <oddHeader>&amp;RÉrték típus: Forint</oddHeader>
    <oddFooter>&amp;LAdatellenőrző kód: -5d-62-1616-59-35-69-6221-7-2c73-734a-262a-df36-3e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view="pageBreakPreview" zoomScale="60" zoomScaleNormal="100" workbookViewId="0">
      <pane ySplit="7" topLeftCell="A8" activePane="bottomLeft" state="frozen"/>
      <selection pane="bottomLeft" activeCell="B2" sqref="B2"/>
    </sheetView>
  </sheetViews>
  <sheetFormatPr defaultRowHeight="12.75" x14ac:dyDescent="0.2"/>
  <cols>
    <col min="1" max="1" width="8.140625" style="164" customWidth="1"/>
    <col min="2" max="2" width="41" style="164" customWidth="1"/>
    <col min="3" max="4" width="20.7109375" style="164" customWidth="1"/>
    <col min="5" max="16384" width="9.140625" style="164"/>
  </cols>
  <sheetData>
    <row r="1" spans="1:4" ht="20.100000000000001" customHeight="1" x14ac:dyDescent="0.25">
      <c r="B1" s="223" t="s">
        <v>304</v>
      </c>
      <c r="C1" s="223"/>
      <c r="D1" s="223"/>
    </row>
    <row r="2" spans="1:4" ht="20.100000000000001" customHeight="1" x14ac:dyDescent="0.2"/>
    <row r="3" spans="1:4" ht="20.100000000000001" customHeight="1" x14ac:dyDescent="0.2">
      <c r="A3" s="236" t="s">
        <v>16</v>
      </c>
      <c r="B3" s="236"/>
      <c r="C3" s="236"/>
      <c r="D3" s="236"/>
    </row>
    <row r="4" spans="1:4" ht="20.100000000000001" customHeight="1" x14ac:dyDescent="0.25">
      <c r="A4" s="235" t="s">
        <v>171</v>
      </c>
      <c r="B4" s="235"/>
      <c r="C4" s="235"/>
      <c r="D4" s="235"/>
    </row>
    <row r="5" spans="1:4" ht="20.100000000000001" customHeight="1" thickBot="1" x14ac:dyDescent="0.25"/>
    <row r="6" spans="1:4" ht="21.75" customHeight="1" x14ac:dyDescent="0.2">
      <c r="A6" s="237" t="s">
        <v>211</v>
      </c>
      <c r="B6" s="238"/>
      <c r="C6" s="238"/>
      <c r="D6" s="239"/>
    </row>
    <row r="7" spans="1:4" ht="21.75" customHeight="1" x14ac:dyDescent="0.2">
      <c r="A7" s="194" t="s">
        <v>169</v>
      </c>
      <c r="B7" s="207" t="s">
        <v>11</v>
      </c>
      <c r="C7" s="199" t="s">
        <v>168</v>
      </c>
      <c r="D7" s="195" t="s">
        <v>167</v>
      </c>
    </row>
    <row r="8" spans="1:4" ht="30" customHeight="1" x14ac:dyDescent="0.2">
      <c r="A8" s="204" t="s">
        <v>210</v>
      </c>
      <c r="B8" s="202" t="s">
        <v>209</v>
      </c>
      <c r="C8" s="200">
        <v>32032146</v>
      </c>
      <c r="D8" s="196">
        <v>43304014</v>
      </c>
    </row>
    <row r="9" spans="1:4" ht="30" customHeight="1" x14ac:dyDescent="0.2">
      <c r="A9" s="209" t="s">
        <v>208</v>
      </c>
      <c r="B9" s="168" t="s">
        <v>207</v>
      </c>
      <c r="C9" s="169">
        <v>32032146</v>
      </c>
      <c r="D9" s="210">
        <v>43304014</v>
      </c>
    </row>
    <row r="10" spans="1:4" ht="30" customHeight="1" x14ac:dyDescent="0.2">
      <c r="A10" s="186" t="s">
        <v>206</v>
      </c>
      <c r="B10" s="202" t="s">
        <v>205</v>
      </c>
      <c r="C10" s="167">
        <v>98973</v>
      </c>
      <c r="D10" s="171">
        <v>123091</v>
      </c>
    </row>
    <row r="11" spans="1:4" ht="30" customHeight="1" x14ac:dyDescent="0.2">
      <c r="A11" s="188" t="s">
        <v>173</v>
      </c>
      <c r="B11" s="168" t="s">
        <v>204</v>
      </c>
      <c r="C11" s="169">
        <v>98973</v>
      </c>
      <c r="D11" s="173">
        <v>123091</v>
      </c>
    </row>
    <row r="12" spans="1:4" ht="30" customHeight="1" x14ac:dyDescent="0.2">
      <c r="A12" s="188" t="s">
        <v>203</v>
      </c>
      <c r="B12" s="168" t="s">
        <v>202</v>
      </c>
      <c r="C12" s="169">
        <v>31932146</v>
      </c>
      <c r="D12" s="197">
        <v>43189957</v>
      </c>
    </row>
    <row r="13" spans="1:4" ht="30" customHeight="1" x14ac:dyDescent="0.2">
      <c r="A13" s="205" t="s">
        <v>201</v>
      </c>
      <c r="B13" s="168" t="s">
        <v>200</v>
      </c>
      <c r="C13" s="169">
        <v>1027</v>
      </c>
      <c r="D13" s="173">
        <v>-9034</v>
      </c>
    </row>
    <row r="14" spans="1:4" ht="30" customHeight="1" x14ac:dyDescent="0.2">
      <c r="A14" s="186" t="s">
        <v>199</v>
      </c>
      <c r="B14" s="166" t="s">
        <v>198</v>
      </c>
      <c r="C14" s="167">
        <v>5</v>
      </c>
      <c r="D14" s="196">
        <v>5</v>
      </c>
    </row>
    <row r="15" spans="1:4" ht="30" customHeight="1" x14ac:dyDescent="0.2">
      <c r="A15" s="205" t="s">
        <v>197</v>
      </c>
      <c r="B15" s="168" t="s">
        <v>196</v>
      </c>
      <c r="C15" s="169">
        <v>5</v>
      </c>
      <c r="D15" s="211">
        <v>5</v>
      </c>
    </row>
    <row r="16" spans="1:4" ht="30" customHeight="1" x14ac:dyDescent="0.2">
      <c r="A16" s="188" t="s">
        <v>195</v>
      </c>
      <c r="B16" s="168" t="s">
        <v>194</v>
      </c>
      <c r="C16" s="208">
        <v>5</v>
      </c>
      <c r="D16" s="173">
        <v>5</v>
      </c>
    </row>
    <row r="17" spans="1:4" ht="30" customHeight="1" thickBot="1" x14ac:dyDescent="0.25">
      <c r="A17" s="206" t="s">
        <v>193</v>
      </c>
      <c r="B17" s="203" t="s">
        <v>192</v>
      </c>
      <c r="C17" s="201">
        <v>1032</v>
      </c>
      <c r="D17" s="198">
        <v>-9029</v>
      </c>
    </row>
  </sheetData>
  <mergeCells count="4">
    <mergeCell ref="A6:D6"/>
    <mergeCell ref="B1:D1"/>
    <mergeCell ref="A3:D3"/>
    <mergeCell ref="A4:D4"/>
  </mergeCells>
  <pageMargins left="0.7" right="0.7" top="0.75" bottom="0.75" header="0.3" footer="0.3"/>
  <pageSetup paperSize="9" scale="98" orientation="portrait" r:id="rId1"/>
  <headerFooter>
    <oddHeader>&amp;RÉrték típus: Forint</oddHeader>
    <oddFooter>&amp;LAdatellenőrző kód: -5d-62-1616-59-35-69-6221-7-2c73-734a-262a-df36-3e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view="pageBreakPreview" zoomScaleNormal="100" zoomScaleSheetLayoutView="100" workbookViewId="0">
      <selection activeCell="A5" sqref="A5:K5"/>
    </sheetView>
  </sheetViews>
  <sheetFormatPr defaultRowHeight="12.75" x14ac:dyDescent="0.2"/>
  <cols>
    <col min="1" max="1" width="2.85546875" customWidth="1"/>
    <col min="2" max="2" width="5.7109375" customWidth="1"/>
    <col min="3" max="3" width="7.7109375" customWidth="1"/>
    <col min="4" max="4" width="3.85546875" customWidth="1"/>
    <col min="5" max="5" width="40.140625" customWidth="1"/>
    <col min="6" max="6" width="8.28515625" hidden="1" customWidth="1"/>
    <col min="7" max="7" width="8.7109375" customWidth="1"/>
    <col min="8" max="11" width="18.7109375" customWidth="1"/>
  </cols>
  <sheetData>
    <row r="1" spans="1:12" ht="21.75" customHeight="1" x14ac:dyDescent="0.25">
      <c r="B1" s="29"/>
      <c r="C1" s="29"/>
      <c r="D1" s="29"/>
      <c r="F1" s="29"/>
      <c r="H1" s="29"/>
      <c r="I1" s="223" t="s">
        <v>303</v>
      </c>
      <c r="J1" s="223"/>
      <c r="K1" s="223"/>
    </row>
    <row r="2" spans="1:12" x14ac:dyDescent="0.2">
      <c r="A2" s="1"/>
      <c r="B2" s="1"/>
      <c r="C2" s="1"/>
      <c r="D2" s="1"/>
      <c r="E2" s="1"/>
      <c r="F2" s="1"/>
      <c r="G2" s="1"/>
    </row>
    <row r="3" spans="1:12" ht="15.75" x14ac:dyDescent="0.25">
      <c r="A3" s="240" t="s">
        <v>10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</row>
    <row r="4" spans="1:12" ht="15.75" x14ac:dyDescent="0.25">
      <c r="A4" s="240" t="s">
        <v>310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</row>
    <row r="5" spans="1:12" ht="15.75" x14ac:dyDescent="0.25">
      <c r="A5" s="240" t="s">
        <v>0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</row>
    <row r="6" spans="1:12" x14ac:dyDescent="0.2">
      <c r="A6" s="1"/>
      <c r="B6" s="1"/>
      <c r="C6" s="1"/>
      <c r="D6" s="1"/>
      <c r="E6" s="1"/>
      <c r="F6" s="1"/>
      <c r="G6" s="1"/>
      <c r="J6" s="27"/>
    </row>
    <row r="7" spans="1:12" ht="16.5" thickBot="1" x14ac:dyDescent="0.3">
      <c r="A7" s="1"/>
      <c r="B7" s="1"/>
      <c r="C7" s="1"/>
      <c r="D7" s="1"/>
      <c r="F7" s="22"/>
      <c r="K7" s="69" t="s">
        <v>110</v>
      </c>
    </row>
    <row r="8" spans="1:12" ht="31.5" customHeight="1" x14ac:dyDescent="0.25">
      <c r="A8" s="245" t="s">
        <v>24</v>
      </c>
      <c r="B8" s="246"/>
      <c r="C8" s="246"/>
      <c r="D8" s="246"/>
      <c r="E8" s="246"/>
      <c r="F8" s="246"/>
      <c r="G8" s="23" t="s">
        <v>25</v>
      </c>
      <c r="H8" s="87" t="s">
        <v>6</v>
      </c>
      <c r="I8" s="87" t="s">
        <v>135</v>
      </c>
      <c r="J8" s="138" t="s">
        <v>147</v>
      </c>
      <c r="K8" s="137" t="s">
        <v>148</v>
      </c>
    </row>
    <row r="9" spans="1:12" ht="15.75" x14ac:dyDescent="0.25">
      <c r="A9" s="2"/>
      <c r="B9" s="3"/>
      <c r="C9" s="3"/>
      <c r="D9" s="3"/>
      <c r="E9" s="3"/>
      <c r="F9" s="4"/>
      <c r="G9" s="4"/>
      <c r="H9" s="88"/>
      <c r="I9" s="129"/>
      <c r="J9" s="94"/>
      <c r="K9" s="104"/>
    </row>
    <row r="10" spans="1:12" ht="15.75" x14ac:dyDescent="0.25">
      <c r="A10" s="243" t="s">
        <v>29</v>
      </c>
      <c r="B10" s="244"/>
      <c r="C10" s="244"/>
      <c r="D10" s="244"/>
      <c r="E10" s="244"/>
      <c r="F10" s="247">
        <v>4</v>
      </c>
      <c r="G10" s="248"/>
      <c r="H10" s="89">
        <f>SUM(H11,H19,H22)</f>
        <v>28793247</v>
      </c>
      <c r="I10" s="89">
        <f>SUM(I11,I19,I22)</f>
        <v>29560747</v>
      </c>
      <c r="J10" s="89">
        <f>SUM(J11,J19,J22)</f>
        <v>29028933</v>
      </c>
      <c r="K10" s="133">
        <f>J10/I10*100</f>
        <v>98.200945327937745</v>
      </c>
    </row>
    <row r="11" spans="1:12" ht="15.75" x14ac:dyDescent="0.25">
      <c r="A11" s="16" t="s">
        <v>31</v>
      </c>
      <c r="B11" s="36"/>
      <c r="C11" s="36"/>
      <c r="D11" s="36"/>
      <c r="E11" s="36"/>
      <c r="F11" s="241"/>
      <c r="G11" s="242"/>
      <c r="H11" s="90">
        <f>SUM(H12)</f>
        <v>25830500</v>
      </c>
      <c r="I11" s="90">
        <f>SUM(I12)</f>
        <v>26540500</v>
      </c>
      <c r="J11" s="90">
        <f>SUM(J12)</f>
        <v>26329155</v>
      </c>
      <c r="K11" s="134">
        <f t="shared" ref="K11:K68" si="0">J11/I11*100</f>
        <v>99.203688702172158</v>
      </c>
      <c r="L11" s="27"/>
    </row>
    <row r="12" spans="1:12" ht="15.75" x14ac:dyDescent="0.25">
      <c r="A12" s="16"/>
      <c r="B12" s="38" t="s">
        <v>32</v>
      </c>
      <c r="C12" s="39"/>
      <c r="D12" s="39"/>
      <c r="E12" s="39"/>
      <c r="F12" s="40"/>
      <c r="G12" s="41"/>
      <c r="H12" s="91">
        <f>SUM(H13:H18)</f>
        <v>25830500</v>
      </c>
      <c r="I12" s="91">
        <f>SUM(I13:I18)</f>
        <v>26540500</v>
      </c>
      <c r="J12" s="91">
        <f>SUM(J13:J18)</f>
        <v>26329155</v>
      </c>
      <c r="K12" s="135">
        <f t="shared" si="0"/>
        <v>99.203688702172158</v>
      </c>
    </row>
    <row r="13" spans="1:12" ht="15.75" x14ac:dyDescent="0.25">
      <c r="A13" s="5"/>
      <c r="B13" s="28"/>
      <c r="C13" s="6" t="s">
        <v>33</v>
      </c>
      <c r="D13" s="6" t="s">
        <v>9</v>
      </c>
      <c r="E13" s="6"/>
      <c r="F13" s="241"/>
      <c r="G13" s="242"/>
      <c r="H13" s="92">
        <v>24810500</v>
      </c>
      <c r="I13" s="94">
        <v>24755096</v>
      </c>
      <c r="J13" s="94">
        <v>24543984</v>
      </c>
      <c r="K13" s="135">
        <f t="shared" si="0"/>
        <v>99.147197813331047</v>
      </c>
      <c r="L13" s="27"/>
    </row>
    <row r="14" spans="1:12" ht="15.75" x14ac:dyDescent="0.25">
      <c r="A14" s="5"/>
      <c r="B14" s="28"/>
      <c r="C14" s="6" t="s">
        <v>118</v>
      </c>
      <c r="D14" s="6" t="s">
        <v>119</v>
      </c>
      <c r="E14" s="6"/>
      <c r="F14" s="3"/>
      <c r="G14" s="4"/>
      <c r="H14" s="92">
        <v>320000</v>
      </c>
      <c r="I14" s="94">
        <v>320000</v>
      </c>
      <c r="J14" s="94">
        <v>320000</v>
      </c>
      <c r="K14" s="135">
        <f t="shared" si="0"/>
        <v>100</v>
      </c>
    </row>
    <row r="15" spans="1:12" ht="15.75" x14ac:dyDescent="0.25">
      <c r="A15" s="5"/>
      <c r="B15" s="28"/>
      <c r="C15" s="6" t="s">
        <v>35</v>
      </c>
      <c r="D15" s="6" t="s">
        <v>112</v>
      </c>
      <c r="E15" s="6"/>
      <c r="F15" s="3"/>
      <c r="G15" s="4"/>
      <c r="H15" s="93">
        <v>400000</v>
      </c>
      <c r="I15" s="94">
        <v>800000</v>
      </c>
      <c r="J15" s="94">
        <v>800000</v>
      </c>
      <c r="K15" s="135">
        <f t="shared" si="0"/>
        <v>100</v>
      </c>
    </row>
    <row r="16" spans="1:12" ht="15.75" x14ac:dyDescent="0.25">
      <c r="A16" s="5"/>
      <c r="B16" s="28"/>
      <c r="C16" s="6" t="s">
        <v>34</v>
      </c>
      <c r="D16" s="6" t="s">
        <v>113</v>
      </c>
      <c r="E16" s="6"/>
      <c r="F16" s="241"/>
      <c r="G16" s="242"/>
      <c r="H16" s="93">
        <v>300000</v>
      </c>
      <c r="I16" s="94">
        <v>316500</v>
      </c>
      <c r="J16" s="94">
        <v>316500</v>
      </c>
      <c r="K16" s="135">
        <f t="shared" si="0"/>
        <v>100</v>
      </c>
    </row>
    <row r="17" spans="1:11" ht="15.75" x14ac:dyDescent="0.25">
      <c r="A17" s="5"/>
      <c r="B17" s="28"/>
      <c r="C17" s="6" t="s">
        <v>136</v>
      </c>
      <c r="D17" s="6" t="s">
        <v>137</v>
      </c>
      <c r="E17" s="6"/>
      <c r="F17" s="3"/>
      <c r="G17" s="4"/>
      <c r="H17" s="93">
        <v>0</v>
      </c>
      <c r="I17" s="94">
        <v>60000</v>
      </c>
      <c r="J17" s="94">
        <v>59767</v>
      </c>
      <c r="K17" s="135">
        <f t="shared" si="0"/>
        <v>99.611666666666665</v>
      </c>
    </row>
    <row r="18" spans="1:11" ht="33" customHeight="1" x14ac:dyDescent="0.25">
      <c r="A18" s="5"/>
      <c r="B18" s="28"/>
      <c r="C18" s="103" t="s">
        <v>138</v>
      </c>
      <c r="D18" s="249" t="s">
        <v>139</v>
      </c>
      <c r="E18" s="249"/>
      <c r="F18" s="3"/>
      <c r="G18" s="4"/>
      <c r="H18" s="93">
        <v>0</v>
      </c>
      <c r="I18" s="94">
        <v>288904</v>
      </c>
      <c r="J18" s="94">
        <v>288904</v>
      </c>
      <c r="K18" s="135">
        <f t="shared" si="0"/>
        <v>100</v>
      </c>
    </row>
    <row r="19" spans="1:11" ht="15.75" x14ac:dyDescent="0.25">
      <c r="A19" s="16" t="s">
        <v>36</v>
      </c>
      <c r="B19" s="158"/>
      <c r="C19" s="158"/>
      <c r="D19" s="158"/>
      <c r="E19" s="158"/>
      <c r="F19" s="159"/>
      <c r="G19" s="160"/>
      <c r="H19" s="90">
        <f>SUM(H20:H21)</f>
        <v>2772247</v>
      </c>
      <c r="I19" s="90">
        <f>SUM(I20:I21)</f>
        <v>2804747</v>
      </c>
      <c r="J19" s="90">
        <f>SUM(J20:J21)</f>
        <v>2504619</v>
      </c>
      <c r="K19" s="134">
        <f t="shared" si="0"/>
        <v>89.299284391782933</v>
      </c>
    </row>
    <row r="20" spans="1:11" ht="15.75" x14ac:dyDescent="0.25">
      <c r="A20" s="5"/>
      <c r="B20" s="43" t="s">
        <v>37</v>
      </c>
      <c r="C20" s="38"/>
      <c r="D20" s="38" t="s">
        <v>5</v>
      </c>
      <c r="E20" s="38"/>
      <c r="F20" s="254"/>
      <c r="G20" s="255"/>
      <c r="H20" s="92">
        <v>2712247</v>
      </c>
      <c r="I20" s="94">
        <v>2684747</v>
      </c>
      <c r="J20" s="94">
        <v>2384619</v>
      </c>
      <c r="K20" s="135">
        <f t="shared" si="0"/>
        <v>88.820995050930307</v>
      </c>
    </row>
    <row r="21" spans="1:11" ht="15.75" x14ac:dyDescent="0.25">
      <c r="A21" s="5"/>
      <c r="B21" s="43" t="s">
        <v>38</v>
      </c>
      <c r="C21" s="38"/>
      <c r="D21" s="38" t="s">
        <v>111</v>
      </c>
      <c r="E21" s="38"/>
      <c r="F21" s="40"/>
      <c r="G21" s="41"/>
      <c r="H21" s="92">
        <v>60000</v>
      </c>
      <c r="I21" s="94">
        <v>120000</v>
      </c>
      <c r="J21" s="94">
        <v>120000</v>
      </c>
      <c r="K21" s="135">
        <f t="shared" si="0"/>
        <v>100</v>
      </c>
    </row>
    <row r="22" spans="1:11" ht="15.75" x14ac:dyDescent="0.25">
      <c r="A22" s="16" t="s">
        <v>39</v>
      </c>
      <c r="B22" s="6"/>
      <c r="C22" s="6"/>
      <c r="D22" s="6"/>
      <c r="E22" s="6"/>
      <c r="F22" s="241"/>
      <c r="G22" s="242"/>
      <c r="H22" s="90">
        <f>SUM(H23,H29,H26)</f>
        <v>190500</v>
      </c>
      <c r="I22" s="90">
        <f>SUM(I23,I29,I26)</f>
        <v>215500</v>
      </c>
      <c r="J22" s="90">
        <f>SUM(J23,J29,J26)</f>
        <v>195159</v>
      </c>
      <c r="K22" s="134">
        <f t="shared" si="0"/>
        <v>90.56102088167053</v>
      </c>
    </row>
    <row r="23" spans="1:11" ht="15.75" x14ac:dyDescent="0.25">
      <c r="A23" s="5"/>
      <c r="B23" s="42" t="s">
        <v>40</v>
      </c>
      <c r="C23" s="38" t="s">
        <v>2</v>
      </c>
      <c r="D23" s="38"/>
      <c r="E23" s="38"/>
      <c r="F23" s="40"/>
      <c r="G23" s="41"/>
      <c r="H23" s="91">
        <f t="shared" ref="H23:J24" si="1">SUM(H24)</f>
        <v>100000</v>
      </c>
      <c r="I23" s="91">
        <f t="shared" si="1"/>
        <v>135330</v>
      </c>
      <c r="J23" s="91">
        <f t="shared" si="1"/>
        <v>134479</v>
      </c>
      <c r="K23" s="135">
        <f t="shared" si="0"/>
        <v>99.371166777506829</v>
      </c>
    </row>
    <row r="24" spans="1:11" ht="15.75" x14ac:dyDescent="0.25">
      <c r="A24" s="5"/>
      <c r="B24" s="6"/>
      <c r="C24" s="28" t="s">
        <v>41</v>
      </c>
      <c r="D24" s="6" t="s">
        <v>17</v>
      </c>
      <c r="E24" s="6"/>
      <c r="F24" s="3"/>
      <c r="G24" s="4"/>
      <c r="H24" s="94">
        <f t="shared" si="1"/>
        <v>100000</v>
      </c>
      <c r="I24" s="94">
        <f t="shared" si="1"/>
        <v>135330</v>
      </c>
      <c r="J24" s="94">
        <f t="shared" si="1"/>
        <v>134479</v>
      </c>
      <c r="K24" s="135">
        <f t="shared" si="0"/>
        <v>99.371166777506829</v>
      </c>
    </row>
    <row r="25" spans="1:11" ht="15.75" x14ac:dyDescent="0.25">
      <c r="A25" s="5"/>
      <c r="B25" s="6"/>
      <c r="C25" s="6"/>
      <c r="D25" s="28"/>
      <c r="E25" s="6" t="s">
        <v>28</v>
      </c>
      <c r="F25" s="3"/>
      <c r="G25" s="4"/>
      <c r="H25" s="92">
        <v>100000</v>
      </c>
      <c r="I25" s="94">
        <v>135330</v>
      </c>
      <c r="J25" s="94">
        <v>134479</v>
      </c>
      <c r="K25" s="135">
        <f t="shared" si="0"/>
        <v>99.371166777506829</v>
      </c>
    </row>
    <row r="26" spans="1:11" ht="15.75" x14ac:dyDescent="0.25">
      <c r="A26" s="5"/>
      <c r="B26" s="43" t="s">
        <v>44</v>
      </c>
      <c r="C26" s="38" t="s">
        <v>20</v>
      </c>
      <c r="D26" s="38"/>
      <c r="E26" s="38"/>
      <c r="F26" s="40"/>
      <c r="G26" s="41"/>
      <c r="H26" s="91">
        <f>SUM(H27:H27)</f>
        <v>50000</v>
      </c>
      <c r="I26" s="91">
        <f>SUM(I27:I27)</f>
        <v>50000</v>
      </c>
      <c r="J26" s="91">
        <f>SUM(J27:J27)</f>
        <v>53291</v>
      </c>
      <c r="K26" s="135">
        <f t="shared" si="0"/>
        <v>106.58199999999999</v>
      </c>
    </row>
    <row r="27" spans="1:11" ht="15.75" x14ac:dyDescent="0.25">
      <c r="A27" s="5"/>
      <c r="B27" s="28"/>
      <c r="C27" s="30" t="s">
        <v>45</v>
      </c>
      <c r="D27" s="6" t="s">
        <v>21</v>
      </c>
      <c r="E27" s="6"/>
      <c r="F27" s="3"/>
      <c r="G27" s="4"/>
      <c r="H27" s="94">
        <f>SUM(H28)</f>
        <v>50000</v>
      </c>
      <c r="I27" s="94">
        <f>SUM(I28)</f>
        <v>50000</v>
      </c>
      <c r="J27" s="94">
        <f>SUM(J28)</f>
        <v>53291</v>
      </c>
      <c r="K27" s="135">
        <f t="shared" si="0"/>
        <v>106.58199999999999</v>
      </c>
    </row>
    <row r="28" spans="1:11" ht="15.75" x14ac:dyDescent="0.25">
      <c r="A28" s="5"/>
      <c r="B28" s="28"/>
      <c r="C28" s="6"/>
      <c r="D28" s="28"/>
      <c r="E28" s="6" t="s">
        <v>22</v>
      </c>
      <c r="F28" s="3"/>
      <c r="G28" s="4"/>
      <c r="H28" s="92">
        <v>50000</v>
      </c>
      <c r="I28" s="94">
        <v>50000</v>
      </c>
      <c r="J28" s="94">
        <v>53291</v>
      </c>
      <c r="K28" s="135">
        <f t="shared" si="0"/>
        <v>106.58199999999999</v>
      </c>
    </row>
    <row r="29" spans="1:11" ht="15.75" x14ac:dyDescent="0.25">
      <c r="A29" s="5"/>
      <c r="B29" s="43" t="s">
        <v>46</v>
      </c>
      <c r="C29" s="38"/>
      <c r="D29" s="38"/>
      <c r="E29" s="38"/>
      <c r="F29" s="40"/>
      <c r="G29" s="41"/>
      <c r="H29" s="91">
        <f>SUM(H30:H30)</f>
        <v>40500</v>
      </c>
      <c r="I29" s="91">
        <f>SUM(I30:I30)</f>
        <v>30170</v>
      </c>
      <c r="J29" s="91">
        <f>SUM(J30:J30)</f>
        <v>7389</v>
      </c>
      <c r="K29" s="135">
        <f t="shared" si="0"/>
        <v>24.491216440172355</v>
      </c>
    </row>
    <row r="30" spans="1:11" ht="15.75" x14ac:dyDescent="0.25">
      <c r="A30" s="5"/>
      <c r="B30" s="24"/>
      <c r="C30" s="6" t="s">
        <v>47</v>
      </c>
      <c r="D30" s="6" t="s">
        <v>48</v>
      </c>
      <c r="E30" s="6"/>
      <c r="F30" s="241"/>
      <c r="G30" s="242"/>
      <c r="H30" s="92">
        <v>40500</v>
      </c>
      <c r="I30" s="94">
        <v>30170</v>
      </c>
      <c r="J30" s="94">
        <v>7389</v>
      </c>
      <c r="K30" s="135">
        <f t="shared" si="0"/>
        <v>24.491216440172355</v>
      </c>
    </row>
    <row r="31" spans="1:11" ht="15.75" x14ac:dyDescent="0.25">
      <c r="A31" s="5"/>
      <c r="B31" s="24"/>
      <c r="C31" s="6"/>
      <c r="D31" s="6"/>
      <c r="E31" s="6"/>
      <c r="F31" s="3"/>
      <c r="G31" s="4"/>
      <c r="H31" s="102"/>
      <c r="I31" s="94"/>
      <c r="J31" s="94"/>
      <c r="K31" s="135"/>
    </row>
    <row r="32" spans="1:11" ht="15.75" x14ac:dyDescent="0.25">
      <c r="A32" s="31" t="s">
        <v>30</v>
      </c>
      <c r="B32" s="33"/>
      <c r="C32" s="32"/>
      <c r="D32" s="32"/>
      <c r="E32" s="32"/>
      <c r="F32" s="34"/>
      <c r="G32" s="35"/>
      <c r="H32" s="89">
        <f>SUM(H33+H53)</f>
        <v>5420000</v>
      </c>
      <c r="I32" s="89">
        <f>SUM(I33+I53)</f>
        <v>5885714</v>
      </c>
      <c r="J32" s="89">
        <f>SUM(J33+J53)</f>
        <v>4800078</v>
      </c>
      <c r="K32" s="133">
        <f t="shared" si="0"/>
        <v>81.554727259938218</v>
      </c>
    </row>
    <row r="33" spans="1:11" ht="15.75" x14ac:dyDescent="0.25">
      <c r="A33" s="16" t="s">
        <v>39</v>
      </c>
      <c r="B33" s="28"/>
      <c r="C33" s="6"/>
      <c r="D33" s="6"/>
      <c r="E33" s="6"/>
      <c r="F33" s="3"/>
      <c r="G33" s="4"/>
      <c r="H33" s="90">
        <f>SUM(H34,H37,H41,H49)</f>
        <v>5420000</v>
      </c>
      <c r="I33" s="90">
        <f>SUM(I34,I37,I41,I49)</f>
        <v>5855814</v>
      </c>
      <c r="J33" s="90">
        <f>SUM(J34,J37,J41,J49)</f>
        <v>4770178</v>
      </c>
      <c r="K33" s="134">
        <f t="shared" si="0"/>
        <v>81.460545024141823</v>
      </c>
    </row>
    <row r="34" spans="1:11" ht="15.75" x14ac:dyDescent="0.25">
      <c r="A34" s="16"/>
      <c r="B34" s="43" t="s">
        <v>40</v>
      </c>
      <c r="C34" s="38" t="s">
        <v>49</v>
      </c>
      <c r="D34" s="38"/>
      <c r="E34" s="38"/>
      <c r="F34" s="40"/>
      <c r="G34" s="41"/>
      <c r="H34" s="95">
        <f t="shared" ref="H34:J35" si="2">SUM(H35)</f>
        <v>800000</v>
      </c>
      <c r="I34" s="95">
        <f t="shared" si="2"/>
        <v>1300000</v>
      </c>
      <c r="J34" s="95">
        <f t="shared" si="2"/>
        <v>963581</v>
      </c>
      <c r="K34" s="135">
        <f t="shared" si="0"/>
        <v>74.121615384615382</v>
      </c>
    </row>
    <row r="35" spans="1:11" ht="15.75" x14ac:dyDescent="0.25">
      <c r="A35" s="5"/>
      <c r="B35" s="28"/>
      <c r="C35" s="28" t="s">
        <v>42</v>
      </c>
      <c r="D35" s="6" t="s">
        <v>18</v>
      </c>
      <c r="E35" s="6"/>
      <c r="F35" s="3"/>
      <c r="G35" s="4"/>
      <c r="H35" s="94">
        <f t="shared" si="2"/>
        <v>800000</v>
      </c>
      <c r="I35" s="94">
        <f t="shared" si="2"/>
        <v>1300000</v>
      </c>
      <c r="J35" s="94">
        <f t="shared" si="2"/>
        <v>963581</v>
      </c>
      <c r="K35" s="135">
        <f t="shared" si="0"/>
        <v>74.121615384615382</v>
      </c>
    </row>
    <row r="36" spans="1:11" ht="15.75" x14ac:dyDescent="0.25">
      <c r="A36" s="5"/>
      <c r="B36" s="24"/>
      <c r="C36" s="28"/>
      <c r="D36" s="28"/>
      <c r="E36" s="6" t="s">
        <v>2</v>
      </c>
      <c r="F36" s="3"/>
      <c r="G36" s="4"/>
      <c r="H36" s="92">
        <v>800000</v>
      </c>
      <c r="I36" s="94">
        <v>1300000</v>
      </c>
      <c r="J36" s="94">
        <v>963581</v>
      </c>
      <c r="K36" s="135">
        <f t="shared" si="0"/>
        <v>74.121615384615382</v>
      </c>
    </row>
    <row r="37" spans="1:11" ht="15.75" x14ac:dyDescent="0.25">
      <c r="A37" s="5"/>
      <c r="B37" s="38" t="s">
        <v>43</v>
      </c>
      <c r="C37" s="43" t="s">
        <v>27</v>
      </c>
      <c r="D37" s="43"/>
      <c r="E37" s="38"/>
      <c r="F37" s="40"/>
      <c r="G37" s="41"/>
      <c r="H37" s="91">
        <f>SUM(H38:H39)</f>
        <v>150000</v>
      </c>
      <c r="I37" s="91">
        <f>SUM(I38:I39)</f>
        <v>192000</v>
      </c>
      <c r="J37" s="91">
        <f>SUM(J38:J39)</f>
        <v>173989</v>
      </c>
      <c r="K37" s="135">
        <f t="shared" si="0"/>
        <v>90.619270833333331</v>
      </c>
    </row>
    <row r="38" spans="1:11" ht="15.75" x14ac:dyDescent="0.25">
      <c r="A38" s="5"/>
      <c r="B38" s="38"/>
      <c r="C38" s="28" t="s">
        <v>121</v>
      </c>
      <c r="D38" s="28" t="s">
        <v>122</v>
      </c>
      <c r="E38" s="6"/>
      <c r="F38" s="3"/>
      <c r="G38" s="4"/>
      <c r="H38" s="94">
        <v>50000</v>
      </c>
      <c r="I38" s="94">
        <v>97000</v>
      </c>
      <c r="J38" s="94">
        <v>96994</v>
      </c>
      <c r="K38" s="135">
        <f t="shared" si="0"/>
        <v>99.993814432989694</v>
      </c>
    </row>
    <row r="39" spans="1:11" ht="15.75" x14ac:dyDescent="0.25">
      <c r="A39" s="5"/>
      <c r="B39" s="28"/>
      <c r="C39" s="28" t="s">
        <v>50</v>
      </c>
      <c r="D39" s="6" t="s">
        <v>19</v>
      </c>
      <c r="E39" s="6"/>
      <c r="F39" s="3"/>
      <c r="G39" s="4"/>
      <c r="H39" s="94">
        <f>SUM(H40)</f>
        <v>100000</v>
      </c>
      <c r="I39" s="94">
        <f>SUM(I40)</f>
        <v>95000</v>
      </c>
      <c r="J39" s="94">
        <f>SUM(J40)</f>
        <v>76995</v>
      </c>
      <c r="K39" s="135">
        <f t="shared" si="0"/>
        <v>81.047368421052639</v>
      </c>
    </row>
    <row r="40" spans="1:11" ht="15.75" x14ac:dyDescent="0.25">
      <c r="A40" s="5"/>
      <c r="B40" s="24"/>
      <c r="C40" s="28"/>
      <c r="D40" s="28"/>
      <c r="E40" s="6" t="s">
        <v>3</v>
      </c>
      <c r="F40" s="3"/>
      <c r="G40" s="4"/>
      <c r="H40" s="92">
        <v>100000</v>
      </c>
      <c r="I40" s="94">
        <v>95000</v>
      </c>
      <c r="J40" s="94">
        <v>76995</v>
      </c>
      <c r="K40" s="135">
        <f t="shared" si="0"/>
        <v>81.047368421052639</v>
      </c>
    </row>
    <row r="41" spans="1:11" ht="15.75" x14ac:dyDescent="0.25">
      <c r="A41" s="5"/>
      <c r="B41" s="43" t="s">
        <v>51</v>
      </c>
      <c r="C41" s="38" t="s">
        <v>20</v>
      </c>
      <c r="D41" s="38"/>
      <c r="E41" s="38"/>
      <c r="F41" s="40"/>
      <c r="G41" s="41"/>
      <c r="H41" s="91">
        <f>SUM(H42:H44,H46,H47,H45)</f>
        <v>3310000</v>
      </c>
      <c r="I41" s="91">
        <f>SUM(I42:I44,I46,I47,I45)</f>
        <v>3385714</v>
      </c>
      <c r="J41" s="91">
        <f>SUM(J42:J44,J46,J47,J45)</f>
        <v>2705142</v>
      </c>
      <c r="K41" s="135">
        <f t="shared" si="0"/>
        <v>79.898715603267135</v>
      </c>
    </row>
    <row r="42" spans="1:11" ht="15.75" x14ac:dyDescent="0.25">
      <c r="A42" s="5"/>
      <c r="B42" s="24"/>
      <c r="C42" s="28" t="s">
        <v>124</v>
      </c>
      <c r="D42" s="6" t="s">
        <v>125</v>
      </c>
      <c r="E42" s="6"/>
      <c r="F42" s="3"/>
      <c r="G42" s="4"/>
      <c r="H42" s="94">
        <v>2500000</v>
      </c>
      <c r="I42" s="94">
        <v>2068000</v>
      </c>
      <c r="J42" s="94">
        <v>1475050</v>
      </c>
      <c r="K42" s="135">
        <f t="shared" si="0"/>
        <v>71.32736943907156</v>
      </c>
    </row>
    <row r="43" spans="1:11" ht="15.75" x14ac:dyDescent="0.25">
      <c r="A43" s="5"/>
      <c r="B43" s="24"/>
      <c r="C43" s="28" t="s">
        <v>126</v>
      </c>
      <c r="D43" s="6" t="s">
        <v>127</v>
      </c>
      <c r="E43" s="6"/>
      <c r="F43" s="3"/>
      <c r="G43" s="4"/>
      <c r="H43" s="94">
        <v>110000</v>
      </c>
      <c r="I43" s="94">
        <v>503714</v>
      </c>
      <c r="J43" s="94">
        <v>453267</v>
      </c>
      <c r="K43" s="135">
        <f t="shared" si="0"/>
        <v>89.98499148326232</v>
      </c>
    </row>
    <row r="44" spans="1:11" ht="15.75" x14ac:dyDescent="0.25">
      <c r="A44" s="5"/>
      <c r="B44" s="24"/>
      <c r="C44" s="28" t="s">
        <v>128</v>
      </c>
      <c r="D44" s="6" t="s">
        <v>129</v>
      </c>
      <c r="E44" s="6"/>
      <c r="F44" s="3"/>
      <c r="G44" s="4"/>
      <c r="H44" s="94">
        <v>70000</v>
      </c>
      <c r="I44" s="94">
        <v>174000</v>
      </c>
      <c r="J44" s="94">
        <v>170206</v>
      </c>
      <c r="K44" s="135">
        <f t="shared" si="0"/>
        <v>97.819540229885064</v>
      </c>
    </row>
    <row r="45" spans="1:11" ht="15.75" x14ac:dyDescent="0.25">
      <c r="A45" s="5"/>
      <c r="B45" s="24"/>
      <c r="C45" s="28" t="s">
        <v>116</v>
      </c>
      <c r="D45" s="6" t="s">
        <v>117</v>
      </c>
      <c r="E45" s="6"/>
      <c r="F45" s="3"/>
      <c r="G45" s="4"/>
      <c r="H45" s="94">
        <v>30000</v>
      </c>
      <c r="I45" s="94">
        <v>50000</v>
      </c>
      <c r="J45" s="94">
        <v>42000</v>
      </c>
      <c r="K45" s="135">
        <f t="shared" si="0"/>
        <v>84</v>
      </c>
    </row>
    <row r="46" spans="1:11" ht="15.75" x14ac:dyDescent="0.25">
      <c r="A46" s="5"/>
      <c r="B46" s="24"/>
      <c r="C46" s="28" t="s">
        <v>52</v>
      </c>
      <c r="D46" s="6" t="s">
        <v>4</v>
      </c>
      <c r="E46" s="6"/>
      <c r="F46" s="3"/>
      <c r="G46" s="4"/>
      <c r="H46" s="92">
        <v>100000</v>
      </c>
      <c r="I46" s="94">
        <v>90000</v>
      </c>
      <c r="J46" s="94">
        <v>68425</v>
      </c>
      <c r="K46" s="135">
        <f t="shared" si="0"/>
        <v>76.027777777777786</v>
      </c>
    </row>
    <row r="47" spans="1:11" ht="15.75" x14ac:dyDescent="0.25">
      <c r="A47" s="5"/>
      <c r="B47" s="24"/>
      <c r="C47" s="28" t="s">
        <v>45</v>
      </c>
      <c r="D47" s="6" t="s">
        <v>21</v>
      </c>
      <c r="E47" s="6"/>
      <c r="F47" s="3"/>
      <c r="G47" s="4"/>
      <c r="H47" s="94">
        <f>SUM(H48)</f>
        <v>500000</v>
      </c>
      <c r="I47" s="94">
        <f>SUM(I48)</f>
        <v>500000</v>
      </c>
      <c r="J47" s="94">
        <f>SUM(J48)</f>
        <v>496194</v>
      </c>
      <c r="K47" s="135">
        <f t="shared" si="0"/>
        <v>99.238799999999998</v>
      </c>
    </row>
    <row r="48" spans="1:11" ht="15.75" x14ac:dyDescent="0.25">
      <c r="A48" s="5"/>
      <c r="B48" s="24"/>
      <c r="C48" s="6"/>
      <c r="D48" s="28"/>
      <c r="E48" s="6" t="s">
        <v>22</v>
      </c>
      <c r="F48" s="3"/>
      <c r="G48" s="4"/>
      <c r="H48" s="92">
        <v>500000</v>
      </c>
      <c r="I48" s="94">
        <v>500000</v>
      </c>
      <c r="J48" s="94">
        <v>496194</v>
      </c>
      <c r="K48" s="135">
        <f t="shared" si="0"/>
        <v>99.238799999999998</v>
      </c>
    </row>
    <row r="49" spans="1:11" ht="15.75" x14ac:dyDescent="0.25">
      <c r="A49" s="5"/>
      <c r="B49" s="38" t="s">
        <v>53</v>
      </c>
      <c r="C49" s="38" t="s">
        <v>23</v>
      </c>
      <c r="D49" s="38"/>
      <c r="E49" s="38"/>
      <c r="F49" s="40"/>
      <c r="G49" s="41"/>
      <c r="H49" s="91">
        <f>SUM(H50:H52)</f>
        <v>1160000</v>
      </c>
      <c r="I49" s="91">
        <f>SUM(I50:I52)</f>
        <v>978100</v>
      </c>
      <c r="J49" s="91">
        <f>SUM(J50:J52)</f>
        <v>927466</v>
      </c>
      <c r="K49" s="135">
        <f t="shared" si="0"/>
        <v>94.82322870872099</v>
      </c>
    </row>
    <row r="50" spans="1:11" ht="15.75" x14ac:dyDescent="0.25">
      <c r="A50" s="5"/>
      <c r="B50" s="6"/>
      <c r="C50" s="6" t="s">
        <v>47</v>
      </c>
      <c r="D50" s="6" t="s">
        <v>48</v>
      </c>
      <c r="E50" s="6"/>
      <c r="F50" s="3"/>
      <c r="G50" s="4"/>
      <c r="H50" s="92">
        <v>1150000</v>
      </c>
      <c r="I50" s="94">
        <v>952000</v>
      </c>
      <c r="J50" s="94">
        <v>911000</v>
      </c>
      <c r="K50" s="135">
        <f t="shared" si="0"/>
        <v>95.693277310924373</v>
      </c>
    </row>
    <row r="51" spans="1:11" ht="15.75" x14ac:dyDescent="0.25">
      <c r="A51" s="5"/>
      <c r="B51" s="6"/>
      <c r="C51" s="6" t="s">
        <v>130</v>
      </c>
      <c r="D51" s="6" t="s">
        <v>131</v>
      </c>
      <c r="E51" s="6"/>
      <c r="F51" s="3"/>
      <c r="G51" s="4"/>
      <c r="H51" s="92">
        <v>5000</v>
      </c>
      <c r="I51" s="94">
        <v>5000</v>
      </c>
      <c r="J51" s="94">
        <v>0</v>
      </c>
      <c r="K51" s="135">
        <f t="shared" si="0"/>
        <v>0</v>
      </c>
    </row>
    <row r="52" spans="1:11" ht="15.75" x14ac:dyDescent="0.25">
      <c r="A52" s="5"/>
      <c r="B52" s="6"/>
      <c r="C52" s="6" t="s">
        <v>114</v>
      </c>
      <c r="D52" s="6" t="s">
        <v>115</v>
      </c>
      <c r="E52" s="6"/>
      <c r="F52" s="3"/>
      <c r="G52" s="4"/>
      <c r="H52" s="92">
        <v>5000</v>
      </c>
      <c r="I52" s="94">
        <v>21100</v>
      </c>
      <c r="J52" s="94">
        <v>16466</v>
      </c>
      <c r="K52" s="135">
        <f t="shared" si="0"/>
        <v>78.037914691943129</v>
      </c>
    </row>
    <row r="53" spans="1:11" ht="15.75" x14ac:dyDescent="0.25">
      <c r="A53" s="16" t="s">
        <v>140</v>
      </c>
      <c r="B53" s="6"/>
      <c r="C53" s="6"/>
      <c r="D53" s="6"/>
      <c r="E53" s="6"/>
      <c r="F53" s="3"/>
      <c r="G53" s="4"/>
      <c r="H53" s="120">
        <f>SUM(H54:H55)</f>
        <v>0</v>
      </c>
      <c r="I53" s="120">
        <f>SUM(I54:I55)</f>
        <v>29900</v>
      </c>
      <c r="J53" s="120">
        <f>SUM(J54:J55)</f>
        <v>29900</v>
      </c>
      <c r="K53" s="134">
        <f t="shared" si="0"/>
        <v>100</v>
      </c>
    </row>
    <row r="54" spans="1:11" ht="15.75" x14ac:dyDescent="0.25">
      <c r="A54" s="5"/>
      <c r="B54" s="6" t="s">
        <v>141</v>
      </c>
      <c r="C54" s="6" t="s">
        <v>142</v>
      </c>
      <c r="D54" s="6"/>
      <c r="E54" s="6"/>
      <c r="F54" s="3"/>
      <c r="G54" s="4"/>
      <c r="H54" s="92">
        <v>0</v>
      </c>
      <c r="I54" s="94">
        <v>23543</v>
      </c>
      <c r="J54" s="94">
        <v>23543</v>
      </c>
      <c r="K54" s="135">
        <f t="shared" si="0"/>
        <v>100</v>
      </c>
    </row>
    <row r="55" spans="1:11" ht="15.75" x14ac:dyDescent="0.25">
      <c r="A55" s="5"/>
      <c r="B55" s="6" t="s">
        <v>143</v>
      </c>
      <c r="C55" s="6" t="s">
        <v>144</v>
      </c>
      <c r="D55" s="6"/>
      <c r="E55" s="6"/>
      <c r="F55" s="3"/>
      <c r="G55" s="4"/>
      <c r="H55" s="92">
        <v>0</v>
      </c>
      <c r="I55" s="94">
        <v>6357</v>
      </c>
      <c r="J55" s="94">
        <v>6357</v>
      </c>
      <c r="K55" s="135">
        <f t="shared" si="0"/>
        <v>100</v>
      </c>
    </row>
    <row r="56" spans="1:11" ht="15.75" x14ac:dyDescent="0.25">
      <c r="A56" s="5"/>
      <c r="B56" s="6"/>
      <c r="C56" s="6"/>
      <c r="D56" s="6"/>
      <c r="E56" s="6"/>
      <c r="F56" s="3"/>
      <c r="G56" s="4"/>
      <c r="H56" s="102"/>
      <c r="I56" s="94"/>
      <c r="J56" s="94"/>
      <c r="K56" s="135"/>
    </row>
    <row r="57" spans="1:11" ht="15.75" x14ac:dyDescent="0.25">
      <c r="A57" s="31" t="s">
        <v>70</v>
      </c>
      <c r="B57" s="32"/>
      <c r="C57" s="32"/>
      <c r="D57" s="32"/>
      <c r="E57" s="32"/>
      <c r="F57" s="252">
        <v>0</v>
      </c>
      <c r="G57" s="253"/>
      <c r="H57" s="89">
        <f>SUM(H58)</f>
        <v>8120000</v>
      </c>
      <c r="I57" s="89">
        <f>SUM(I58)</f>
        <v>8827000</v>
      </c>
      <c r="J57" s="140">
        <f>SUM(J58)</f>
        <v>8097027</v>
      </c>
      <c r="K57" s="133">
        <f t="shared" si="0"/>
        <v>91.73022544465843</v>
      </c>
    </row>
    <row r="58" spans="1:11" ht="15.75" x14ac:dyDescent="0.25">
      <c r="A58" s="16" t="s">
        <v>39</v>
      </c>
      <c r="B58" s="6"/>
      <c r="C58" s="6"/>
      <c r="D58" s="6"/>
      <c r="E58" s="6"/>
      <c r="F58" s="3"/>
      <c r="G58" s="4"/>
      <c r="H58" s="90">
        <f>SUM(H61,H66,H59)</f>
        <v>8120000</v>
      </c>
      <c r="I58" s="90">
        <f>SUM(I61,I66,I59)</f>
        <v>8827000</v>
      </c>
      <c r="J58" s="141">
        <f>SUM(J61,J66,J59)</f>
        <v>8097027</v>
      </c>
      <c r="K58" s="134">
        <f t="shared" si="0"/>
        <v>91.73022544465843</v>
      </c>
    </row>
    <row r="59" spans="1:11" ht="15.75" x14ac:dyDescent="0.25">
      <c r="A59" s="16"/>
      <c r="B59" s="43" t="s">
        <v>40</v>
      </c>
      <c r="C59" s="38" t="s">
        <v>49</v>
      </c>
      <c r="D59" s="38"/>
      <c r="E59" s="38"/>
      <c r="F59" s="3"/>
      <c r="G59" s="4"/>
      <c r="H59" s="96">
        <f>SUM(H60)</f>
        <v>200000</v>
      </c>
      <c r="I59" s="96">
        <f>SUM(I60)</f>
        <v>200000</v>
      </c>
      <c r="J59" s="142">
        <f>SUM(J60)</f>
        <v>39232</v>
      </c>
      <c r="K59" s="135">
        <f t="shared" si="0"/>
        <v>19.616</v>
      </c>
    </row>
    <row r="60" spans="1:11" ht="15.75" x14ac:dyDescent="0.25">
      <c r="A60" s="16"/>
      <c r="B60" s="28"/>
      <c r="C60" s="28" t="s">
        <v>42</v>
      </c>
      <c r="D60" s="6" t="s">
        <v>18</v>
      </c>
      <c r="E60" s="6"/>
      <c r="F60" s="3"/>
      <c r="G60" s="4"/>
      <c r="H60" s="96">
        <v>200000</v>
      </c>
      <c r="I60" s="94">
        <v>200000</v>
      </c>
      <c r="J60" s="139">
        <v>39232</v>
      </c>
      <c r="K60" s="135">
        <f t="shared" si="0"/>
        <v>19.616</v>
      </c>
    </row>
    <row r="61" spans="1:11" ht="15.75" x14ac:dyDescent="0.25">
      <c r="A61" s="16"/>
      <c r="B61" s="38" t="s">
        <v>51</v>
      </c>
      <c r="C61" s="38" t="s">
        <v>20</v>
      </c>
      <c r="D61" s="38"/>
      <c r="E61" s="38"/>
      <c r="F61" s="40"/>
      <c r="G61" s="41"/>
      <c r="H61" s="94">
        <f>SUM(H62:H65)</f>
        <v>6236220</v>
      </c>
      <c r="I61" s="94">
        <f>SUM(I62:I65)</f>
        <v>6763220</v>
      </c>
      <c r="J61" s="139">
        <f>SUM(J62:J65)</f>
        <v>6336380</v>
      </c>
      <c r="K61" s="135">
        <f t="shared" si="0"/>
        <v>93.688805036654145</v>
      </c>
    </row>
    <row r="62" spans="1:11" ht="15.75" x14ac:dyDescent="0.25">
      <c r="A62" s="16"/>
      <c r="B62" s="38"/>
      <c r="C62" s="28" t="s">
        <v>124</v>
      </c>
      <c r="D62" s="6" t="s">
        <v>125</v>
      </c>
      <c r="E62" s="6"/>
      <c r="F62" s="40"/>
      <c r="G62" s="41"/>
      <c r="H62" s="94">
        <v>0</v>
      </c>
      <c r="I62" s="94">
        <v>370000</v>
      </c>
      <c r="J62" s="139">
        <v>368762</v>
      </c>
      <c r="K62" s="135">
        <f t="shared" si="0"/>
        <v>99.665405405405409</v>
      </c>
    </row>
    <row r="63" spans="1:11" ht="15.75" x14ac:dyDescent="0.25">
      <c r="A63" s="16"/>
      <c r="B63" s="38"/>
      <c r="C63" s="28" t="s">
        <v>126</v>
      </c>
      <c r="D63" s="6" t="s">
        <v>127</v>
      </c>
      <c r="E63" s="6"/>
      <c r="F63" s="40"/>
      <c r="G63" s="41"/>
      <c r="H63" s="94">
        <v>0</v>
      </c>
      <c r="I63" s="94">
        <v>114000</v>
      </c>
      <c r="J63" s="139">
        <v>113317</v>
      </c>
      <c r="K63" s="135">
        <f t="shared" si="0"/>
        <v>99.400877192982449</v>
      </c>
    </row>
    <row r="64" spans="1:11" ht="15.75" x14ac:dyDescent="0.25">
      <c r="A64" s="16"/>
      <c r="B64" s="38"/>
      <c r="C64" s="28" t="s">
        <v>128</v>
      </c>
      <c r="D64" s="6" t="s">
        <v>129</v>
      </c>
      <c r="E64" s="6"/>
      <c r="F64" s="40"/>
      <c r="G64" s="41"/>
      <c r="H64" s="94">
        <v>0</v>
      </c>
      <c r="I64" s="94">
        <v>43000</v>
      </c>
      <c r="J64" s="139">
        <v>42551</v>
      </c>
      <c r="K64" s="135">
        <f t="shared" si="0"/>
        <v>98.955813953488374</v>
      </c>
    </row>
    <row r="65" spans="1:11" ht="15.75" x14ac:dyDescent="0.25">
      <c r="A65" s="16"/>
      <c r="B65" s="28"/>
      <c r="C65" s="6" t="s">
        <v>54</v>
      </c>
      <c r="D65" s="6" t="s">
        <v>120</v>
      </c>
      <c r="E65" s="6"/>
      <c r="F65" s="3"/>
      <c r="G65" s="4"/>
      <c r="H65" s="92">
        <v>6236220</v>
      </c>
      <c r="I65" s="94">
        <v>6236220</v>
      </c>
      <c r="J65" s="139">
        <v>5811750</v>
      </c>
      <c r="K65" s="135">
        <f t="shared" si="0"/>
        <v>93.193472969202489</v>
      </c>
    </row>
    <row r="66" spans="1:11" ht="15.75" x14ac:dyDescent="0.25">
      <c r="A66" s="16"/>
      <c r="B66" s="38" t="s">
        <v>53</v>
      </c>
      <c r="C66" s="38" t="s">
        <v>23</v>
      </c>
      <c r="D66" s="38"/>
      <c r="E66" s="38"/>
      <c r="F66" s="40"/>
      <c r="G66" s="41"/>
      <c r="H66" s="94">
        <f>SUM(H67)</f>
        <v>1683780</v>
      </c>
      <c r="I66" s="94">
        <f>SUM(I67)</f>
        <v>1863780</v>
      </c>
      <c r="J66" s="139">
        <f>SUM(J67)</f>
        <v>1721415</v>
      </c>
      <c r="K66" s="135">
        <f t="shared" si="0"/>
        <v>92.361491163120107</v>
      </c>
    </row>
    <row r="67" spans="1:11" ht="15.75" x14ac:dyDescent="0.25">
      <c r="A67" s="16"/>
      <c r="B67" s="6"/>
      <c r="C67" s="6" t="s">
        <v>47</v>
      </c>
      <c r="D67" s="6" t="s">
        <v>48</v>
      </c>
      <c r="E67" s="6"/>
      <c r="F67" s="3"/>
      <c r="G67" s="4"/>
      <c r="H67" s="92">
        <v>1683780</v>
      </c>
      <c r="I67" s="94">
        <v>1863780</v>
      </c>
      <c r="J67" s="139">
        <v>1721415</v>
      </c>
      <c r="K67" s="135">
        <f t="shared" si="0"/>
        <v>92.361491163120107</v>
      </c>
    </row>
    <row r="68" spans="1:11" ht="16.5" thickBot="1" x14ac:dyDescent="0.3">
      <c r="A68" s="17" t="s">
        <v>7</v>
      </c>
      <c r="B68" s="7"/>
      <c r="C68" s="7"/>
      <c r="D68" s="7"/>
      <c r="E68" s="7"/>
      <c r="F68" s="250">
        <v>4</v>
      </c>
      <c r="G68" s="251"/>
      <c r="H68" s="97">
        <f>SUM(H10, H32,H57)</f>
        <v>42333247</v>
      </c>
      <c r="I68" s="97">
        <f>SUM(I10, I32,I57)</f>
        <v>44273461</v>
      </c>
      <c r="J68" s="143">
        <f>SUM(J10, J32,J57)</f>
        <v>41926038</v>
      </c>
      <c r="K68" s="144">
        <f t="shared" si="0"/>
        <v>94.697900396808819</v>
      </c>
    </row>
  </sheetData>
  <mergeCells count="16">
    <mergeCell ref="F68:G68"/>
    <mergeCell ref="F30:G30"/>
    <mergeCell ref="F57:G57"/>
    <mergeCell ref="F20:G20"/>
    <mergeCell ref="F11:G11"/>
    <mergeCell ref="F13:G13"/>
    <mergeCell ref="F16:G16"/>
    <mergeCell ref="I1:K1"/>
    <mergeCell ref="A3:K3"/>
    <mergeCell ref="A4:K4"/>
    <mergeCell ref="A5:K5"/>
    <mergeCell ref="F22:G22"/>
    <mergeCell ref="A10:E10"/>
    <mergeCell ref="A8:F8"/>
    <mergeCell ref="F10:G10"/>
    <mergeCell ref="D18:E18"/>
  </mergeCells>
  <phoneticPr fontId="22" type="noConversion"/>
  <printOptions headings="1" gridLines="1"/>
  <pageMargins left="0.25" right="0.25" top="0.75" bottom="0.75" header="0.3" footer="0.3"/>
  <pageSetup paperSize="9" scale="68" orientation="portrait" r:id="rId1"/>
  <headerFooter alignWithMargins="0"/>
  <rowBreaks count="1" manualBreakCount="1">
    <brk id="55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view="pageBreakPreview" zoomScale="60" zoomScaleNormal="100" workbookViewId="0">
      <selection activeCell="A4" sqref="A4:G4"/>
    </sheetView>
  </sheetViews>
  <sheetFormatPr defaultRowHeight="12.75" x14ac:dyDescent="0.2"/>
  <cols>
    <col min="1" max="1" width="3.42578125" customWidth="1"/>
    <col min="2" max="2" width="4.5703125" customWidth="1"/>
    <col min="3" max="3" width="57.7109375" customWidth="1"/>
    <col min="4" max="7" width="19.7109375" customWidth="1"/>
  </cols>
  <sheetData>
    <row r="1" spans="1:7" ht="21.75" customHeight="1" x14ac:dyDescent="0.25">
      <c r="D1" s="29"/>
      <c r="E1" s="256" t="s">
        <v>302</v>
      </c>
      <c r="F1" s="256"/>
      <c r="G1" s="256"/>
    </row>
    <row r="2" spans="1:7" x14ac:dyDescent="0.2">
      <c r="A2" s="8"/>
      <c r="B2" s="8"/>
      <c r="C2" s="8"/>
    </row>
    <row r="3" spans="1:7" ht="15.75" x14ac:dyDescent="0.25">
      <c r="A3" s="229" t="s">
        <v>10</v>
      </c>
      <c r="B3" s="229"/>
      <c r="C3" s="229"/>
      <c r="D3" s="229"/>
      <c r="E3" s="229"/>
      <c r="F3" s="229"/>
      <c r="G3" s="229"/>
    </row>
    <row r="4" spans="1:7" ht="15.75" x14ac:dyDescent="0.25">
      <c r="A4" s="229" t="s">
        <v>311</v>
      </c>
      <c r="B4" s="229"/>
      <c r="C4" s="229"/>
      <c r="D4" s="229"/>
      <c r="E4" s="229"/>
      <c r="F4" s="229"/>
      <c r="G4" s="229"/>
    </row>
    <row r="5" spans="1:7" ht="15.75" x14ac:dyDescent="0.25">
      <c r="A5" s="229" t="s">
        <v>0</v>
      </c>
      <c r="B5" s="229"/>
      <c r="C5" s="229"/>
      <c r="D5" s="229"/>
      <c r="E5" s="229"/>
      <c r="F5" s="229"/>
      <c r="G5" s="229"/>
    </row>
    <row r="6" spans="1:7" x14ac:dyDescent="0.2">
      <c r="A6" s="8"/>
      <c r="B6" s="8"/>
      <c r="C6" s="8"/>
    </row>
    <row r="7" spans="1:7" x14ac:dyDescent="0.2">
      <c r="A7" s="8"/>
      <c r="B7" s="8"/>
      <c r="C7" s="8"/>
    </row>
    <row r="8" spans="1:7" x14ac:dyDescent="0.2">
      <c r="A8" s="8"/>
      <c r="B8" s="8"/>
      <c r="C8" s="8"/>
    </row>
    <row r="9" spans="1:7" ht="16.5" thickBot="1" x14ac:dyDescent="0.3">
      <c r="A9" s="8"/>
      <c r="B9" s="8"/>
      <c r="C9" s="8"/>
      <c r="G9" s="69" t="s">
        <v>110</v>
      </c>
    </row>
    <row r="10" spans="1:7" ht="46.5" customHeight="1" x14ac:dyDescent="0.25">
      <c r="A10" s="230" t="s">
        <v>1</v>
      </c>
      <c r="B10" s="231"/>
      <c r="C10" s="231"/>
      <c r="D10" s="87" t="s">
        <v>6</v>
      </c>
      <c r="E10" s="87" t="s">
        <v>135</v>
      </c>
      <c r="F10" s="136" t="s">
        <v>147</v>
      </c>
      <c r="G10" s="137" t="s">
        <v>148</v>
      </c>
    </row>
    <row r="11" spans="1:7" ht="15.75" x14ac:dyDescent="0.25">
      <c r="A11" s="9"/>
      <c r="B11" s="10"/>
      <c r="C11" s="10"/>
      <c r="D11" s="105"/>
      <c r="E11" s="117"/>
      <c r="F11" s="145"/>
      <c r="G11" s="104"/>
    </row>
    <row r="12" spans="1:7" ht="15.75" x14ac:dyDescent="0.25">
      <c r="A12" s="82" t="s">
        <v>123</v>
      </c>
      <c r="B12" s="46"/>
      <c r="C12" s="46"/>
      <c r="D12" s="89">
        <f t="shared" ref="D12:F13" si="0">SUM(D13)</f>
        <v>42333247</v>
      </c>
      <c r="E12" s="89">
        <f t="shared" si="0"/>
        <v>43765647</v>
      </c>
      <c r="F12" s="89">
        <f t="shared" si="0"/>
        <v>43765647</v>
      </c>
      <c r="G12" s="133">
        <f>F12/E12*100</f>
        <v>100</v>
      </c>
    </row>
    <row r="13" spans="1:7" ht="15.75" x14ac:dyDescent="0.25">
      <c r="A13" s="48" t="s">
        <v>62</v>
      </c>
      <c r="B13" s="49"/>
      <c r="C13" s="49" t="s">
        <v>63</v>
      </c>
      <c r="D13" s="106">
        <f t="shared" si="0"/>
        <v>42333247</v>
      </c>
      <c r="E13" s="106">
        <f t="shared" si="0"/>
        <v>43765647</v>
      </c>
      <c r="F13" s="106">
        <f t="shared" si="0"/>
        <v>43765647</v>
      </c>
      <c r="G13" s="147">
        <f t="shared" ref="G13:G26" si="1">F13/E13*100</f>
        <v>100</v>
      </c>
    </row>
    <row r="14" spans="1:7" ht="15.75" x14ac:dyDescent="0.25">
      <c r="A14" s="11"/>
      <c r="B14" s="43" t="s">
        <v>64</v>
      </c>
      <c r="C14" s="43" t="s">
        <v>65</v>
      </c>
      <c r="D14" s="107">
        <f>SUM(D15:D16)</f>
        <v>42333247</v>
      </c>
      <c r="E14" s="107">
        <f>SUM(E15:E16)</f>
        <v>43765647</v>
      </c>
      <c r="F14" s="107">
        <f>SUM(F15:F16)</f>
        <v>43765647</v>
      </c>
      <c r="G14" s="146">
        <f t="shared" si="1"/>
        <v>100</v>
      </c>
    </row>
    <row r="15" spans="1:7" ht="15.75" x14ac:dyDescent="0.25">
      <c r="A15" s="11"/>
      <c r="B15" s="43"/>
      <c r="C15" s="28" t="s">
        <v>109</v>
      </c>
      <c r="D15" s="94">
        <v>575690</v>
      </c>
      <c r="E15" s="94">
        <v>575690</v>
      </c>
      <c r="F15" s="94">
        <v>575690</v>
      </c>
      <c r="G15" s="146">
        <f t="shared" si="1"/>
        <v>100</v>
      </c>
    </row>
    <row r="16" spans="1:7" ht="15.75" x14ac:dyDescent="0.25">
      <c r="A16" s="11"/>
      <c r="B16" s="28"/>
      <c r="C16" s="28" t="s">
        <v>66</v>
      </c>
      <c r="D16" s="108">
        <f>SUM(D17:D19)</f>
        <v>41757557</v>
      </c>
      <c r="E16" s="108">
        <f>SUM(E17:E19)</f>
        <v>43189957</v>
      </c>
      <c r="F16" s="108">
        <f>SUM(F17:F19)</f>
        <v>43189957</v>
      </c>
      <c r="G16" s="146">
        <f t="shared" si="1"/>
        <v>100</v>
      </c>
    </row>
    <row r="17" spans="1:10" ht="15.75" x14ac:dyDescent="0.25">
      <c r="A17" s="11"/>
      <c r="B17" s="10"/>
      <c r="C17" s="10" t="s">
        <v>67</v>
      </c>
      <c r="D17" s="94">
        <v>0</v>
      </c>
      <c r="E17" s="94">
        <v>0</v>
      </c>
      <c r="F17" s="94">
        <v>0</v>
      </c>
      <c r="G17" s="146">
        <v>0</v>
      </c>
    </row>
    <row r="18" spans="1:10" ht="15.75" x14ac:dyDescent="0.25">
      <c r="A18" s="11"/>
      <c r="B18" s="10"/>
      <c r="C18" s="10" t="s">
        <v>68</v>
      </c>
      <c r="D18" s="94">
        <v>5684071</v>
      </c>
      <c r="E18" s="94">
        <v>6476929</v>
      </c>
      <c r="F18" s="94">
        <v>5097729</v>
      </c>
      <c r="G18" s="146">
        <f t="shared" si="1"/>
        <v>78.705957715454346</v>
      </c>
    </row>
    <row r="19" spans="1:10" ht="15.75" x14ac:dyDescent="0.25">
      <c r="A19" s="11"/>
      <c r="B19" s="10"/>
      <c r="C19" s="10" t="s">
        <v>69</v>
      </c>
      <c r="D19" s="94">
        <v>36073486</v>
      </c>
      <c r="E19" s="94">
        <v>36713028</v>
      </c>
      <c r="F19" s="94">
        <v>38092228</v>
      </c>
      <c r="G19" s="146">
        <f t="shared" si="1"/>
        <v>103.75670456819851</v>
      </c>
    </row>
    <row r="20" spans="1:10" ht="15.75" x14ac:dyDescent="0.25">
      <c r="A20" s="11"/>
      <c r="B20" s="10"/>
      <c r="C20" s="10"/>
      <c r="D20" s="94"/>
      <c r="E20" s="94"/>
      <c r="F20" s="94"/>
      <c r="G20" s="146"/>
    </row>
    <row r="21" spans="1:10" ht="15.75" x14ac:dyDescent="0.25">
      <c r="A21" s="121" t="s">
        <v>30</v>
      </c>
      <c r="B21" s="122"/>
      <c r="C21" s="122"/>
      <c r="D21" s="124">
        <f>SUM(D22)</f>
        <v>0</v>
      </c>
      <c r="E21" s="124">
        <f>SUM(E22)</f>
        <v>507814</v>
      </c>
      <c r="F21" s="124">
        <f>SUM(F22)</f>
        <v>507814</v>
      </c>
      <c r="G21" s="133">
        <f t="shared" si="1"/>
        <v>100</v>
      </c>
    </row>
    <row r="22" spans="1:10" ht="15.75" x14ac:dyDescent="0.25">
      <c r="A22" s="9" t="s">
        <v>61</v>
      </c>
      <c r="B22" s="123"/>
      <c r="C22" s="123" t="s">
        <v>26</v>
      </c>
      <c r="D22" s="90">
        <f>SUM(D23:D24)</f>
        <v>0</v>
      </c>
      <c r="E22" s="90">
        <f>SUM(E23:E24)</f>
        <v>507814</v>
      </c>
      <c r="F22" s="90">
        <f>SUM(F23:F24)</f>
        <v>507814</v>
      </c>
      <c r="G22" s="147">
        <f t="shared" si="1"/>
        <v>100</v>
      </c>
      <c r="I22" s="27"/>
    </row>
    <row r="23" spans="1:10" ht="15.75" x14ac:dyDescent="0.25">
      <c r="A23" s="9"/>
      <c r="B23" s="123"/>
      <c r="C23" s="10" t="s">
        <v>146</v>
      </c>
      <c r="D23" s="96">
        <v>0</v>
      </c>
      <c r="E23" s="96">
        <v>89</v>
      </c>
      <c r="F23" s="94">
        <v>89</v>
      </c>
      <c r="G23" s="146">
        <f t="shared" si="1"/>
        <v>100</v>
      </c>
      <c r="I23" s="27"/>
      <c r="J23" s="27"/>
    </row>
    <row r="24" spans="1:10" ht="15.75" x14ac:dyDescent="0.25">
      <c r="A24" s="11"/>
      <c r="B24" s="10"/>
      <c r="C24" s="10" t="s">
        <v>145</v>
      </c>
      <c r="D24" s="94">
        <v>0</v>
      </c>
      <c r="E24" s="94">
        <v>507725</v>
      </c>
      <c r="F24" s="94">
        <v>507725</v>
      </c>
      <c r="G24" s="146">
        <f t="shared" si="1"/>
        <v>100</v>
      </c>
    </row>
    <row r="25" spans="1:10" ht="16.5" thickBot="1" x14ac:dyDescent="0.3">
      <c r="A25" s="72"/>
      <c r="B25" s="73"/>
      <c r="C25" s="73"/>
      <c r="D25" s="109"/>
      <c r="E25" s="94"/>
      <c r="F25" s="129"/>
      <c r="G25" s="146"/>
    </row>
    <row r="26" spans="1:10" ht="16.5" thickBot="1" x14ac:dyDescent="0.3">
      <c r="A26" s="70" t="s">
        <v>8</v>
      </c>
      <c r="B26" s="71"/>
      <c r="C26" s="71"/>
      <c r="D26" s="110">
        <f>SUM(D12+D21)</f>
        <v>42333247</v>
      </c>
      <c r="E26" s="110">
        <f>SUM(E12+E21)</f>
        <v>44273461</v>
      </c>
      <c r="F26" s="110">
        <f>SUM(F12+F21)</f>
        <v>44273461</v>
      </c>
      <c r="G26" s="149">
        <f t="shared" si="1"/>
        <v>100</v>
      </c>
    </row>
    <row r="27" spans="1:10" ht="15.75" x14ac:dyDescent="0.25">
      <c r="G27" s="150"/>
      <c r="H27" s="27"/>
    </row>
  </sheetData>
  <mergeCells count="5">
    <mergeCell ref="A10:C10"/>
    <mergeCell ref="E1:G1"/>
    <mergeCell ref="A3:G3"/>
    <mergeCell ref="A4:G4"/>
    <mergeCell ref="A5:G5"/>
  </mergeCells>
  <phoneticPr fontId="22" type="noConversion"/>
  <printOptions headings="1" gridLines="1"/>
  <pageMargins left="0.78740157480314965" right="0.78740157480314965" top="0.98425196850393704" bottom="0.98425196850393704" header="0.51181102362204722" footer="0.51181102362204722"/>
  <pageSetup paperSize="9" scale="5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view="pageBreakPreview" zoomScale="95" zoomScaleNormal="100" zoomScaleSheetLayoutView="95" workbookViewId="0">
      <selection activeCell="J40" sqref="I40:J40"/>
    </sheetView>
  </sheetViews>
  <sheetFormatPr defaultRowHeight="12.75" x14ac:dyDescent="0.2"/>
  <cols>
    <col min="1" max="1" width="3" customWidth="1"/>
    <col min="2" max="2" width="4.42578125" customWidth="1"/>
    <col min="3" max="3" width="54.140625" customWidth="1"/>
    <col min="4" max="7" width="18.7109375" customWidth="1"/>
  </cols>
  <sheetData>
    <row r="1" spans="1:11" ht="15.75" x14ac:dyDescent="0.25">
      <c r="B1" s="29"/>
      <c r="D1" s="29"/>
      <c r="E1" s="223" t="s">
        <v>301</v>
      </c>
      <c r="F1" s="223"/>
      <c r="G1" s="223"/>
    </row>
    <row r="3" spans="1:11" ht="15.75" x14ac:dyDescent="0.25">
      <c r="A3" s="229" t="s">
        <v>10</v>
      </c>
      <c r="B3" s="229"/>
      <c r="C3" s="229"/>
      <c r="D3" s="229"/>
      <c r="E3" s="229"/>
      <c r="F3" s="229"/>
      <c r="G3" s="229"/>
    </row>
    <row r="4" spans="1:11" ht="15.75" x14ac:dyDescent="0.25">
      <c r="A4" s="229" t="s">
        <v>311</v>
      </c>
      <c r="B4" s="229"/>
      <c r="C4" s="229"/>
      <c r="D4" s="229"/>
      <c r="E4" s="229"/>
      <c r="F4" s="229"/>
      <c r="G4" s="229"/>
    </row>
    <row r="5" spans="1:11" ht="15.75" x14ac:dyDescent="0.25">
      <c r="A5" s="229" t="s">
        <v>14</v>
      </c>
      <c r="B5" s="229"/>
      <c r="C5" s="229"/>
      <c r="D5" s="229"/>
      <c r="E5" s="229"/>
      <c r="F5" s="229"/>
      <c r="G5" s="229"/>
    </row>
    <row r="6" spans="1:11" x14ac:dyDescent="0.2">
      <c r="A6" s="8"/>
      <c r="B6" s="8"/>
      <c r="C6" s="8"/>
      <c r="D6" s="8"/>
    </row>
    <row r="7" spans="1:11" x14ac:dyDescent="0.2">
      <c r="A7" s="8"/>
      <c r="B7" s="8"/>
      <c r="C7" s="8"/>
      <c r="D7" s="8"/>
    </row>
    <row r="8" spans="1:11" x14ac:dyDescent="0.2">
      <c r="A8" s="8"/>
      <c r="B8" s="8"/>
      <c r="C8" s="8"/>
      <c r="D8" s="8"/>
    </row>
    <row r="9" spans="1:11" ht="16.5" thickBot="1" x14ac:dyDescent="0.3">
      <c r="A9" s="8"/>
      <c r="B9" s="8"/>
      <c r="C9" s="8"/>
      <c r="G9" s="69" t="s">
        <v>110</v>
      </c>
      <c r="K9" s="27"/>
    </row>
    <row r="10" spans="1:11" ht="30.75" customHeight="1" x14ac:dyDescent="0.25">
      <c r="A10" s="230" t="s">
        <v>15</v>
      </c>
      <c r="B10" s="231"/>
      <c r="C10" s="231"/>
      <c r="D10" s="119" t="s">
        <v>6</v>
      </c>
      <c r="E10" s="87" t="s">
        <v>135</v>
      </c>
      <c r="F10" s="136" t="s">
        <v>147</v>
      </c>
      <c r="G10" s="132" t="s">
        <v>148</v>
      </c>
    </row>
    <row r="11" spans="1:11" ht="20.100000000000001" customHeight="1" x14ac:dyDescent="0.25">
      <c r="A11" s="125"/>
      <c r="B11" s="126"/>
      <c r="C11" s="126"/>
      <c r="D11" s="127"/>
      <c r="E11" s="151"/>
      <c r="F11" s="145"/>
      <c r="G11" s="155"/>
    </row>
    <row r="12" spans="1:11" ht="20.100000000000001" customHeight="1" x14ac:dyDescent="0.25">
      <c r="A12" s="9" t="s">
        <v>61</v>
      </c>
      <c r="B12" s="123"/>
      <c r="C12" s="123" t="s">
        <v>26</v>
      </c>
      <c r="D12" s="128">
        <f>SUM(D13:D14)</f>
        <v>0</v>
      </c>
      <c r="E12" s="128">
        <f>SUM(E13:E14)</f>
        <v>507814</v>
      </c>
      <c r="F12" s="128">
        <f>SUM(F13:F14)</f>
        <v>507814</v>
      </c>
      <c r="G12" s="147">
        <f>F12/E12*100</f>
        <v>100</v>
      </c>
    </row>
    <row r="13" spans="1:11" ht="20.100000000000001" customHeight="1" x14ac:dyDescent="0.25">
      <c r="A13" s="9"/>
      <c r="B13" s="123"/>
      <c r="C13" s="10" t="s">
        <v>146</v>
      </c>
      <c r="D13" s="152">
        <f>SUM('Óvoda bevételek'!D23)</f>
        <v>0</v>
      </c>
      <c r="E13" s="157">
        <f>SUM('Óvoda bevételek'!E23)</f>
        <v>89</v>
      </c>
      <c r="F13" s="152">
        <f>SUM('Óvoda bevételek'!F23)</f>
        <v>89</v>
      </c>
      <c r="G13" s="146">
        <f t="shared" ref="G13:G20" si="0">F13/E13*100</f>
        <v>100</v>
      </c>
    </row>
    <row r="14" spans="1:11" ht="20.100000000000001" customHeight="1" x14ac:dyDescent="0.25">
      <c r="A14" s="11"/>
      <c r="B14" s="10"/>
      <c r="C14" s="10" t="s">
        <v>145</v>
      </c>
      <c r="D14" s="108">
        <f>SUM('Óvoda bevételek'!D24)</f>
        <v>0</v>
      </c>
      <c r="E14" s="108">
        <f>SUM('Óvoda bevételek'!E24)</f>
        <v>507725</v>
      </c>
      <c r="F14" s="108">
        <f>SUM('Óvoda bevételek'!F24)</f>
        <v>507725</v>
      </c>
      <c r="G14" s="146">
        <f t="shared" si="0"/>
        <v>100</v>
      </c>
    </row>
    <row r="15" spans="1:11" ht="20.100000000000001" customHeight="1" x14ac:dyDescent="0.25">
      <c r="A15" s="48" t="s">
        <v>62</v>
      </c>
      <c r="B15" s="49"/>
      <c r="C15" s="68" t="s">
        <v>63</v>
      </c>
      <c r="D15" s="106">
        <f>SUM(D16)</f>
        <v>42333247</v>
      </c>
      <c r="E15" s="153">
        <f>SUM(E16)</f>
        <v>43765647</v>
      </c>
      <c r="F15" s="106">
        <f>SUM(F16)</f>
        <v>43765647</v>
      </c>
      <c r="G15" s="147">
        <f t="shared" si="0"/>
        <v>100</v>
      </c>
    </row>
    <row r="16" spans="1:11" ht="20.100000000000001" customHeight="1" x14ac:dyDescent="0.25">
      <c r="A16" s="47"/>
      <c r="B16" s="43" t="s">
        <v>64</v>
      </c>
      <c r="C16" s="79" t="s">
        <v>65</v>
      </c>
      <c r="D16" s="107">
        <f>SUM(D17:D18)</f>
        <v>42333247</v>
      </c>
      <c r="E16" s="154">
        <f>SUM(E17:E18)</f>
        <v>43765647</v>
      </c>
      <c r="F16" s="107">
        <f>SUM(F17:F18)</f>
        <v>43765647</v>
      </c>
      <c r="G16" s="146">
        <f t="shared" si="0"/>
        <v>100</v>
      </c>
    </row>
    <row r="17" spans="1:8" ht="20.100000000000001" customHeight="1" x14ac:dyDescent="0.25">
      <c r="A17" s="47"/>
      <c r="B17" s="43"/>
      <c r="C17" s="58" t="s">
        <v>109</v>
      </c>
      <c r="D17" s="94">
        <f>SUM('Óvoda bevételek'!D15)</f>
        <v>575690</v>
      </c>
      <c r="E17" s="139">
        <f>SUM('Óvoda bevételek'!E15)</f>
        <v>575690</v>
      </c>
      <c r="F17" s="94">
        <f>SUM('Óvoda bevételek'!F15)</f>
        <v>575690</v>
      </c>
      <c r="G17" s="146">
        <f t="shared" si="0"/>
        <v>100</v>
      </c>
    </row>
    <row r="18" spans="1:8" ht="20.100000000000001" customHeight="1" x14ac:dyDescent="0.25">
      <c r="A18" s="9"/>
      <c r="B18" s="10"/>
      <c r="C18" s="58" t="s">
        <v>66</v>
      </c>
      <c r="D18" s="94">
        <f>SUM('Óvoda bevételek'!D16)</f>
        <v>41757557</v>
      </c>
      <c r="E18" s="139">
        <f>SUM('Óvoda bevételek'!E16)</f>
        <v>43189957</v>
      </c>
      <c r="F18" s="94">
        <f>SUM('Óvoda bevételek'!F16)</f>
        <v>43189957</v>
      </c>
      <c r="G18" s="146">
        <f t="shared" si="0"/>
        <v>100</v>
      </c>
    </row>
    <row r="19" spans="1:8" ht="20.100000000000001" customHeight="1" x14ac:dyDescent="0.25">
      <c r="A19" s="13"/>
      <c r="B19" s="12"/>
      <c r="C19" s="80"/>
      <c r="D19" s="94"/>
      <c r="E19" s="58"/>
      <c r="F19" s="129"/>
      <c r="G19" s="146"/>
    </row>
    <row r="20" spans="1:8" ht="20.100000000000001" customHeight="1" thickBot="1" x14ac:dyDescent="0.3">
      <c r="A20" s="14" t="s">
        <v>8</v>
      </c>
      <c r="B20" s="15"/>
      <c r="C20" s="15"/>
      <c r="D20" s="116">
        <f>SUM(D15+D12)</f>
        <v>42333247</v>
      </c>
      <c r="E20" s="116">
        <f>SUM(E15+E12)</f>
        <v>44273461</v>
      </c>
      <c r="F20" s="116">
        <f>SUM(F15+F12)</f>
        <v>44273461</v>
      </c>
      <c r="G20" s="156">
        <f t="shared" si="0"/>
        <v>100</v>
      </c>
    </row>
    <row r="21" spans="1:8" ht="15.75" x14ac:dyDescent="0.25">
      <c r="G21" s="150"/>
      <c r="H21" s="27"/>
    </row>
  </sheetData>
  <mergeCells count="5">
    <mergeCell ref="A10:C10"/>
    <mergeCell ref="E1:G1"/>
    <mergeCell ref="A3:G3"/>
    <mergeCell ref="A4:G4"/>
    <mergeCell ref="A5:G5"/>
  </mergeCells>
  <phoneticPr fontId="22" type="noConversion"/>
  <printOptions headings="1" gridLines="1"/>
  <pageMargins left="0.75" right="0.75" top="1" bottom="1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5</vt:i4>
      </vt:variant>
    </vt:vector>
  </HeadingPairs>
  <TitlesOfParts>
    <vt:vector size="19" baseType="lpstr">
      <vt:lpstr>Összevont mérleg</vt:lpstr>
      <vt:lpstr>Társulás bevételek</vt:lpstr>
      <vt:lpstr>Társulás kiadások</vt:lpstr>
      <vt:lpstr>Társulás mérleg</vt:lpstr>
      <vt:lpstr>Társulás maradvány</vt:lpstr>
      <vt:lpstr>Társulás eredmény</vt:lpstr>
      <vt:lpstr>Óvoda kiadások</vt:lpstr>
      <vt:lpstr>Óvoda bevételek</vt:lpstr>
      <vt:lpstr>Ovi bev.jogcímcsoportonként</vt:lpstr>
      <vt:lpstr>Ovi szem.jutt.</vt:lpstr>
      <vt:lpstr>Ovi mérleg</vt:lpstr>
      <vt:lpstr>Ovi maradvány</vt:lpstr>
      <vt:lpstr>Ovi eredmény</vt:lpstr>
      <vt:lpstr>Ovi tárgyi eszk.</vt:lpstr>
      <vt:lpstr>'Ovi bev.jogcímcsoportonként'!Nyomtatási_terület</vt:lpstr>
      <vt:lpstr>'Óvoda bevételek'!Nyomtatási_terület</vt:lpstr>
      <vt:lpstr>'Óvoda kiadások'!Nyomtatási_terület</vt:lpstr>
      <vt:lpstr>'Összevont mérleg'!Nyomtatási_terület</vt:lpstr>
      <vt:lpstr>'Társulás kiadások'!Nyomtatási_terület</vt:lpstr>
    </vt:vector>
  </TitlesOfParts>
  <Company>Kövágóörs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Kövágóörs és Salföld Községek Önkormányzata</dc:creator>
  <cp:lastModifiedBy>SzaboTimea</cp:lastModifiedBy>
  <cp:lastPrinted>2025-05-14T11:48:02Z</cp:lastPrinted>
  <dcterms:created xsi:type="dcterms:W3CDTF">2013-02-07T14:27:19Z</dcterms:created>
  <dcterms:modified xsi:type="dcterms:W3CDTF">2025-05-22T09:55:41Z</dcterms:modified>
</cp:coreProperties>
</file>